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Družina" sheetId="2" r:id="rId2"/>
    <sheet name="03 - Zdravotechnika" sheetId="3" r:id="rId3"/>
    <sheet name="04 - Vytápění" sheetId="4" r:id="rId4"/>
    <sheet name="05 - Silnoproud" sheetId="5" r:id="rId5"/>
    <sheet name="06 - Slaboproud" sheetId="6" r:id="rId6"/>
    <sheet name="07 - Vedlejší rozpočtové 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'01 - Družina'!$C$102:$K$657</definedName>
    <definedName name="_xlnm.Print_Area" localSheetId="1">'01 - Družina'!$C$4:$J$39,'01 - Družina'!$C$45:$J$84,'01 - Družina'!$C$90:$K$657</definedName>
    <definedName name="_xlnm.Print_Titles" localSheetId="1">'01 - Družina'!$102:$102</definedName>
    <definedName name="_xlnm._FilterDatabase" localSheetId="2" hidden="1">'03 - Zdravotechnika'!$C$85:$K$255</definedName>
    <definedName name="_xlnm.Print_Area" localSheetId="2">'03 - Zdravotechnika'!$C$4:$J$39,'03 - Zdravotechnika'!$C$45:$J$67,'03 - Zdravotechnika'!$C$73:$K$255</definedName>
    <definedName name="_xlnm.Print_Titles" localSheetId="2">'03 - Zdravotechnika'!$85:$85</definedName>
    <definedName name="_xlnm._FilterDatabase" localSheetId="3" hidden="1">'04 - Vytápění'!$C$83:$K$114</definedName>
    <definedName name="_xlnm.Print_Area" localSheetId="3">'04 - Vytápění'!$C$4:$J$39,'04 - Vytápění'!$C$45:$J$65,'04 - Vytápění'!$C$71:$K$114</definedName>
    <definedName name="_xlnm.Print_Titles" localSheetId="3">'04 - Vytápění'!$83:$83</definedName>
    <definedName name="_xlnm._FilterDatabase" localSheetId="4" hidden="1">'05 - Silnoproud'!$C$87:$K$181</definedName>
    <definedName name="_xlnm.Print_Area" localSheetId="4">'05 - Silnoproud'!$C$4:$J$39,'05 - Silnoproud'!$C$45:$J$69,'05 - Silnoproud'!$C$75:$K$181</definedName>
    <definedName name="_xlnm.Print_Titles" localSheetId="4">'05 - Silnoproud'!$87:$87</definedName>
    <definedName name="_xlnm._FilterDatabase" localSheetId="5" hidden="1">'06 - Slaboproud'!$C$86:$K$162</definedName>
    <definedName name="_xlnm.Print_Area" localSheetId="5">'06 - Slaboproud'!$C$4:$J$39,'06 - Slaboproud'!$C$45:$J$68,'06 - Slaboproud'!$C$74:$K$162</definedName>
    <definedName name="_xlnm.Print_Titles" localSheetId="5">'06 - Slaboproud'!$86:$86</definedName>
    <definedName name="_xlnm._FilterDatabase" localSheetId="6" hidden="1">'07 - Vedlejší rozpočtové ...'!$C$81:$K$91</definedName>
    <definedName name="_xlnm.Print_Area" localSheetId="6">'07 - Vedlejší rozpočtové ...'!$C$4:$J$39,'07 - Vedlejší rozpočtové ...'!$C$45:$J$63,'07 - Vedlejší rozpočtové ...'!$C$69:$K$91</definedName>
    <definedName name="_xlnm.Print_Titles" localSheetId="6">'07 - Vedlejší rozpočtové ...'!$81:$81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90"/>
  <c r="BH90"/>
  <c r="BG90"/>
  <c r="BF90"/>
  <c r="T90"/>
  <c r="T89"/>
  <c r="R90"/>
  <c r="R89"/>
  <c r="P90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48"/>
  <c i="6" r="J37"/>
  <c r="J36"/>
  <c i="1" r="AY59"/>
  <c i="6" r="J35"/>
  <c i="1" r="AX59"/>
  <c i="6"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J84"/>
  <c r="J83"/>
  <c r="F83"/>
  <c r="F81"/>
  <c r="E79"/>
  <c r="J55"/>
  <c r="J54"/>
  <c r="F54"/>
  <c r="F52"/>
  <c r="E50"/>
  <c r="J18"/>
  <c r="E18"/>
  <c r="F84"/>
  <c r="J17"/>
  <c r="J12"/>
  <c r="J52"/>
  <c r="E7"/>
  <c r="E77"/>
  <c i="5" r="J37"/>
  <c r="J36"/>
  <c i="1" r="AY58"/>
  <c i="5" r="J35"/>
  <c i="1" r="AX58"/>
  <c i="5"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5"/>
  <c r="J84"/>
  <c r="F84"/>
  <c r="F82"/>
  <c r="E80"/>
  <c r="J55"/>
  <c r="J54"/>
  <c r="F54"/>
  <c r="F52"/>
  <c r="E50"/>
  <c r="J18"/>
  <c r="E18"/>
  <c r="F85"/>
  <c r="J17"/>
  <c r="J12"/>
  <c r="J82"/>
  <c r="E7"/>
  <c r="E48"/>
  <c i="4" r="J37"/>
  <c r="J36"/>
  <c i="1" r="AY57"/>
  <c i="4" r="J35"/>
  <c i="1" r="AX57"/>
  <c i="4"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3" r="J37"/>
  <c r="J36"/>
  <c i="1" r="AY56"/>
  <c i="3" r="J35"/>
  <c i="1" r="AX56"/>
  <c i="3"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6"/>
  <c r="BH246"/>
  <c r="BG246"/>
  <c r="BF246"/>
  <c r="T246"/>
  <c r="R246"/>
  <c r="P246"/>
  <c r="BI245"/>
  <c r="BH245"/>
  <c r="BG245"/>
  <c r="BF245"/>
  <c r="T245"/>
  <c r="R245"/>
  <c r="P245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29"/>
  <c r="BH229"/>
  <c r="BG229"/>
  <c r="BF229"/>
  <c r="T229"/>
  <c r="R229"/>
  <c r="P229"/>
  <c r="BI225"/>
  <c r="BH225"/>
  <c r="BG225"/>
  <c r="BF225"/>
  <c r="T225"/>
  <c r="R225"/>
  <c r="P225"/>
  <c r="BI215"/>
  <c r="BH215"/>
  <c r="BG215"/>
  <c r="BF215"/>
  <c r="T215"/>
  <c r="R215"/>
  <c r="P215"/>
  <c r="BI209"/>
  <c r="BH209"/>
  <c r="BG209"/>
  <c r="BF209"/>
  <c r="T209"/>
  <c r="R209"/>
  <c r="P209"/>
  <c r="BI201"/>
  <c r="BH201"/>
  <c r="BG201"/>
  <c r="BF201"/>
  <c r="T201"/>
  <c r="R201"/>
  <c r="P201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8"/>
  <c r="BH158"/>
  <c r="BG158"/>
  <c r="BF158"/>
  <c r="T158"/>
  <c r="R158"/>
  <c r="P158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T143"/>
  <c r="R144"/>
  <c r="R143"/>
  <c r="P144"/>
  <c r="P143"/>
  <c r="BI142"/>
  <c r="BH142"/>
  <c r="BG142"/>
  <c r="BF142"/>
  <c r="T142"/>
  <c r="R142"/>
  <c r="P142"/>
  <c r="BI141"/>
  <c r="BH141"/>
  <c r="BG141"/>
  <c r="BF141"/>
  <c r="T141"/>
  <c r="R141"/>
  <c r="P141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6"/>
  <c r="BH116"/>
  <c r="BG116"/>
  <c r="BF116"/>
  <c r="T116"/>
  <c r="R116"/>
  <c r="P116"/>
  <c r="BI113"/>
  <c r="BH113"/>
  <c r="BG113"/>
  <c r="BF113"/>
  <c r="T113"/>
  <c r="R113"/>
  <c r="P113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1"/>
  <c r="BH91"/>
  <c r="BG91"/>
  <c r="BF91"/>
  <c r="T91"/>
  <c r="R91"/>
  <c r="P91"/>
  <c r="BI88"/>
  <c r="BH88"/>
  <c r="BG88"/>
  <c r="BF88"/>
  <c r="T88"/>
  <c r="R88"/>
  <c r="P88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2" r="J37"/>
  <c r="J36"/>
  <c i="1" r="AY55"/>
  <c i="2" r="J35"/>
  <c i="1" r="AX55"/>
  <c i="2" r="BI657"/>
  <c r="BH657"/>
  <c r="BG657"/>
  <c r="BF657"/>
  <c r="T657"/>
  <c r="T656"/>
  <c r="T655"/>
  <c r="R657"/>
  <c r="R656"/>
  <c r="R655"/>
  <c r="P657"/>
  <c r="P656"/>
  <c r="P655"/>
  <c r="BI649"/>
  <c r="BH649"/>
  <c r="BG649"/>
  <c r="BF649"/>
  <c r="T649"/>
  <c r="R649"/>
  <c r="P649"/>
  <c r="BI644"/>
  <c r="BH644"/>
  <c r="BG644"/>
  <c r="BF644"/>
  <c r="T644"/>
  <c r="R644"/>
  <c r="P644"/>
  <c r="BI635"/>
  <c r="BH635"/>
  <c r="BG635"/>
  <c r="BF635"/>
  <c r="T635"/>
  <c r="R635"/>
  <c r="P635"/>
  <c r="BI626"/>
  <c r="BH626"/>
  <c r="BG626"/>
  <c r="BF626"/>
  <c r="T626"/>
  <c r="R626"/>
  <c r="P626"/>
  <c r="BI617"/>
  <c r="BH617"/>
  <c r="BG617"/>
  <c r="BF617"/>
  <c r="T617"/>
  <c r="R617"/>
  <c r="P617"/>
  <c r="BI614"/>
  <c r="BH614"/>
  <c r="BG614"/>
  <c r="BF614"/>
  <c r="T614"/>
  <c r="R614"/>
  <c r="P614"/>
  <c r="BI611"/>
  <c r="BH611"/>
  <c r="BG611"/>
  <c r="BF611"/>
  <c r="T611"/>
  <c r="R611"/>
  <c r="P611"/>
  <c r="BI608"/>
  <c r="BH608"/>
  <c r="BG608"/>
  <c r="BF608"/>
  <c r="T608"/>
  <c r="R608"/>
  <c r="P608"/>
  <c r="BI606"/>
  <c r="BH606"/>
  <c r="BG606"/>
  <c r="BF606"/>
  <c r="T606"/>
  <c r="R606"/>
  <c r="P606"/>
  <c r="BI604"/>
  <c r="BH604"/>
  <c r="BG604"/>
  <c r="BF604"/>
  <c r="T604"/>
  <c r="R604"/>
  <c r="P604"/>
  <c r="BI602"/>
  <c r="BH602"/>
  <c r="BG602"/>
  <c r="BF602"/>
  <c r="T602"/>
  <c r="R602"/>
  <c r="P602"/>
  <c r="BI596"/>
  <c r="BH596"/>
  <c r="BG596"/>
  <c r="BF596"/>
  <c r="T596"/>
  <c r="R596"/>
  <c r="P596"/>
  <c r="BI594"/>
  <c r="BH594"/>
  <c r="BG594"/>
  <c r="BF594"/>
  <c r="T594"/>
  <c r="R594"/>
  <c r="P594"/>
  <c r="BI591"/>
  <c r="BH591"/>
  <c r="BG591"/>
  <c r="BF591"/>
  <c r="T591"/>
  <c r="R591"/>
  <c r="P591"/>
  <c r="BI589"/>
  <c r="BH589"/>
  <c r="BG589"/>
  <c r="BF589"/>
  <c r="T589"/>
  <c r="R589"/>
  <c r="P589"/>
  <c r="BI583"/>
  <c r="BH583"/>
  <c r="BG583"/>
  <c r="BF583"/>
  <c r="T583"/>
  <c r="R583"/>
  <c r="P583"/>
  <c r="BI581"/>
  <c r="BH581"/>
  <c r="BG581"/>
  <c r="BF581"/>
  <c r="T581"/>
  <c r="R581"/>
  <c r="P581"/>
  <c r="BI575"/>
  <c r="BH575"/>
  <c r="BG575"/>
  <c r="BF575"/>
  <c r="T575"/>
  <c r="R575"/>
  <c r="P575"/>
  <c r="BI569"/>
  <c r="BH569"/>
  <c r="BG569"/>
  <c r="BF569"/>
  <c r="T569"/>
  <c r="R569"/>
  <c r="P569"/>
  <c r="BI563"/>
  <c r="BH563"/>
  <c r="BG563"/>
  <c r="BF563"/>
  <c r="T563"/>
  <c r="R563"/>
  <c r="P563"/>
  <c r="BI557"/>
  <c r="BH557"/>
  <c r="BG557"/>
  <c r="BF557"/>
  <c r="T557"/>
  <c r="R557"/>
  <c r="P557"/>
  <c r="BI554"/>
  <c r="BH554"/>
  <c r="BG554"/>
  <c r="BF554"/>
  <c r="T554"/>
  <c r="R554"/>
  <c r="P554"/>
  <c r="BI551"/>
  <c r="BH551"/>
  <c r="BG551"/>
  <c r="BF551"/>
  <c r="T551"/>
  <c r="R551"/>
  <c r="P551"/>
  <c r="BI546"/>
  <c r="BH546"/>
  <c r="BG546"/>
  <c r="BF546"/>
  <c r="T546"/>
  <c r="R546"/>
  <c r="P546"/>
  <c r="BI541"/>
  <c r="BH541"/>
  <c r="BG541"/>
  <c r="BF541"/>
  <c r="T541"/>
  <c r="R541"/>
  <c r="P541"/>
  <c r="BI536"/>
  <c r="BH536"/>
  <c r="BG536"/>
  <c r="BF536"/>
  <c r="T536"/>
  <c r="R536"/>
  <c r="P536"/>
  <c r="BI531"/>
  <c r="BH531"/>
  <c r="BG531"/>
  <c r="BF531"/>
  <c r="T531"/>
  <c r="R531"/>
  <c r="P531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0"/>
  <c r="BH520"/>
  <c r="BG520"/>
  <c r="BF520"/>
  <c r="T520"/>
  <c r="R520"/>
  <c r="P520"/>
  <c r="BI519"/>
  <c r="BH519"/>
  <c r="BG519"/>
  <c r="BF519"/>
  <c r="T519"/>
  <c r="R519"/>
  <c r="P519"/>
  <c r="BI514"/>
  <c r="BH514"/>
  <c r="BG514"/>
  <c r="BF514"/>
  <c r="T514"/>
  <c r="R514"/>
  <c r="P514"/>
  <c r="BI513"/>
  <c r="BH513"/>
  <c r="BG513"/>
  <c r="BF513"/>
  <c r="T513"/>
  <c r="R513"/>
  <c r="P513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498"/>
  <c r="BH498"/>
  <c r="BG498"/>
  <c r="BF498"/>
  <c r="T498"/>
  <c r="R498"/>
  <c r="P498"/>
  <c r="BI497"/>
  <c r="BH497"/>
  <c r="BG497"/>
  <c r="BF497"/>
  <c r="T497"/>
  <c r="R497"/>
  <c r="P497"/>
  <c r="BI489"/>
  <c r="BH489"/>
  <c r="BG489"/>
  <c r="BF489"/>
  <c r="T489"/>
  <c r="R489"/>
  <c r="P489"/>
  <c r="BI484"/>
  <c r="BH484"/>
  <c r="BG484"/>
  <c r="BF484"/>
  <c r="T484"/>
  <c r="R484"/>
  <c r="P484"/>
  <c r="BI481"/>
  <c r="BH481"/>
  <c r="BG481"/>
  <c r="BF481"/>
  <c r="T481"/>
  <c r="R481"/>
  <c r="P481"/>
  <c r="BI478"/>
  <c r="BH478"/>
  <c r="BG478"/>
  <c r="BF478"/>
  <c r="T478"/>
  <c r="R478"/>
  <c r="P478"/>
  <c r="BI476"/>
  <c r="BH476"/>
  <c r="BG476"/>
  <c r="BF476"/>
  <c r="T476"/>
  <c r="R476"/>
  <c r="P476"/>
  <c r="BI473"/>
  <c r="BH473"/>
  <c r="BG473"/>
  <c r="BF473"/>
  <c r="T473"/>
  <c r="R473"/>
  <c r="P473"/>
  <c r="BI470"/>
  <c r="BH470"/>
  <c r="BG470"/>
  <c r="BF470"/>
  <c r="T470"/>
  <c r="R470"/>
  <c r="P470"/>
  <c r="BI468"/>
  <c r="BH468"/>
  <c r="BG468"/>
  <c r="BF468"/>
  <c r="T468"/>
  <c r="R468"/>
  <c r="P468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8"/>
  <c r="BH458"/>
  <c r="BG458"/>
  <c r="BF458"/>
  <c r="T458"/>
  <c r="R458"/>
  <c r="P458"/>
  <c r="BI456"/>
  <c r="BH456"/>
  <c r="BG456"/>
  <c r="BF456"/>
  <c r="T456"/>
  <c r="R456"/>
  <c r="P456"/>
  <c r="BI453"/>
  <c r="BH453"/>
  <c r="BG453"/>
  <c r="BF453"/>
  <c r="T453"/>
  <c r="R453"/>
  <c r="P453"/>
  <c r="BI450"/>
  <c r="BH450"/>
  <c r="BG450"/>
  <c r="BF450"/>
  <c r="T450"/>
  <c r="R450"/>
  <c r="P450"/>
  <c r="BI448"/>
  <c r="BH448"/>
  <c r="BG448"/>
  <c r="BF448"/>
  <c r="T448"/>
  <c r="R448"/>
  <c r="P448"/>
  <c r="BI445"/>
  <c r="BH445"/>
  <c r="BG445"/>
  <c r="BF445"/>
  <c r="T445"/>
  <c r="R445"/>
  <c r="P445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3"/>
  <c r="BH403"/>
  <c r="BG403"/>
  <c r="BF403"/>
  <c r="T403"/>
  <c r="T402"/>
  <c r="R403"/>
  <c r="R402"/>
  <c r="P403"/>
  <c r="P402"/>
  <c r="BI400"/>
  <c r="BH400"/>
  <c r="BG400"/>
  <c r="BF400"/>
  <c r="T400"/>
  <c r="R400"/>
  <c r="P400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8"/>
  <c r="BH388"/>
  <c r="BG388"/>
  <c r="BF388"/>
  <c r="T388"/>
  <c r="R388"/>
  <c r="P388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0"/>
  <c r="BH370"/>
  <c r="BG370"/>
  <c r="BF370"/>
  <c r="T370"/>
  <c r="R370"/>
  <c r="P370"/>
  <c r="BI364"/>
  <c r="BH364"/>
  <c r="BG364"/>
  <c r="BF364"/>
  <c r="T364"/>
  <c r="R364"/>
  <c r="P364"/>
  <c r="BI358"/>
  <c r="BH358"/>
  <c r="BG358"/>
  <c r="BF358"/>
  <c r="T358"/>
  <c r="R358"/>
  <c r="P358"/>
  <c r="BI353"/>
  <c r="BH353"/>
  <c r="BG353"/>
  <c r="BF353"/>
  <c r="T353"/>
  <c r="R353"/>
  <c r="P353"/>
  <c r="BI348"/>
  <c r="BH348"/>
  <c r="BG348"/>
  <c r="BF348"/>
  <c r="T348"/>
  <c r="R348"/>
  <c r="P348"/>
  <c r="BI345"/>
  <c r="BH345"/>
  <c r="BG345"/>
  <c r="BF345"/>
  <c r="T345"/>
  <c r="R345"/>
  <c r="P345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37"/>
  <c r="BH237"/>
  <c r="BG237"/>
  <c r="BF237"/>
  <c r="T237"/>
  <c r="R237"/>
  <c r="P237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7"/>
  <c r="BH217"/>
  <c r="BG217"/>
  <c r="BF217"/>
  <c r="T217"/>
  <c r="R217"/>
  <c r="P217"/>
  <c r="BI210"/>
  <c r="BH210"/>
  <c r="BG210"/>
  <c r="BF210"/>
  <c r="T210"/>
  <c r="R210"/>
  <c r="P210"/>
  <c r="BI207"/>
  <c r="BH207"/>
  <c r="BG207"/>
  <c r="BF207"/>
  <c r="T207"/>
  <c r="R207"/>
  <c r="P207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J100"/>
  <c r="J99"/>
  <c r="F99"/>
  <c r="F97"/>
  <c r="E95"/>
  <c r="J55"/>
  <c r="J54"/>
  <c r="F54"/>
  <c r="F52"/>
  <c r="E50"/>
  <c r="J18"/>
  <c r="E18"/>
  <c r="F55"/>
  <c r="J17"/>
  <c r="J12"/>
  <c r="J97"/>
  <c r="E7"/>
  <c r="E93"/>
  <c i="1" r="L50"/>
  <c r="AM50"/>
  <c r="AM49"/>
  <c r="L49"/>
  <c r="AM47"/>
  <c r="L47"/>
  <c r="L45"/>
  <c r="L44"/>
  <c i="2" r="J649"/>
  <c r="J614"/>
  <c r="BK604"/>
  <c r="BK591"/>
  <c r="J583"/>
  <c r="BK563"/>
  <c r="BK546"/>
  <c r="BK536"/>
  <c r="J527"/>
  <c r="BK523"/>
  <c r="J513"/>
  <c r="BK504"/>
  <c r="J498"/>
  <c r="J476"/>
  <c r="BK465"/>
  <c r="J458"/>
  <c r="J448"/>
  <c r="BK440"/>
  <c r="J428"/>
  <c r="J416"/>
  <c r="BK403"/>
  <c r="BK395"/>
  <c r="BK382"/>
  <c r="J364"/>
  <c r="BK348"/>
  <c r="BK333"/>
  <c r="BK321"/>
  <c r="J313"/>
  <c r="J298"/>
  <c r="J291"/>
  <c r="BK275"/>
  <c r="BK261"/>
  <c r="J254"/>
  <c r="BK244"/>
  <c r="J226"/>
  <c r="BK207"/>
  <c r="BK198"/>
  <c r="J186"/>
  <c r="J175"/>
  <c r="BK158"/>
  <c r="BK146"/>
  <c r="J135"/>
  <c r="J123"/>
  <c r="BK112"/>
  <c r="J635"/>
  <c r="J611"/>
  <c r="J602"/>
  <c r="BK594"/>
  <c r="J581"/>
  <c r="BK557"/>
  <c r="J526"/>
  <c r="J520"/>
  <c r="J507"/>
  <c r="BK503"/>
  <c r="BK497"/>
  <c r="J478"/>
  <c r="BK468"/>
  <c r="BK456"/>
  <c r="BK445"/>
  <c r="J431"/>
  <c r="J419"/>
  <c r="BK413"/>
  <c r="J397"/>
  <c r="BK379"/>
  <c r="J353"/>
  <c r="J337"/>
  <c r="BK327"/>
  <c r="BK319"/>
  <c r="BK310"/>
  <c r="BK294"/>
  <c r="J278"/>
  <c r="J266"/>
  <c r="BK257"/>
  <c r="BK247"/>
  <c r="BK229"/>
  <c r="J210"/>
  <c r="J189"/>
  <c r="BK182"/>
  <c r="J169"/>
  <c r="J152"/>
  <c r="BK141"/>
  <c r="BK128"/>
  <c r="BK117"/>
  <c r="J106"/>
  <c i="3" r="J250"/>
  <c r="BK246"/>
  <c r="J242"/>
  <c r="BK240"/>
  <c r="J238"/>
  <c r="BK236"/>
  <c r="BK209"/>
  <c r="BK195"/>
  <c r="J189"/>
  <c r="J183"/>
  <c r="BK179"/>
  <c r="J174"/>
  <c r="BK168"/>
  <c r="BK163"/>
  <c r="J152"/>
  <c r="BK146"/>
  <c r="BK142"/>
  <c r="BK132"/>
  <c r="BK120"/>
  <c r="BK109"/>
  <c r="J98"/>
  <c r="BK88"/>
  <c r="BK252"/>
  <c r="J245"/>
  <c r="BK239"/>
  <c r="BK229"/>
  <c r="J209"/>
  <c r="J195"/>
  <c r="BK189"/>
  <c r="BK186"/>
  <c r="J179"/>
  <c r="BK174"/>
  <c r="J168"/>
  <c r="BK159"/>
  <c r="BK152"/>
  <c r="BK144"/>
  <c r="BK141"/>
  <c r="BK134"/>
  <c r="BK126"/>
  <c r="J117"/>
  <c r="BK107"/>
  <c r="BK96"/>
  <c r="J88"/>
  <c i="4" r="J113"/>
  <c r="J108"/>
  <c r="J106"/>
  <c r="BK104"/>
  <c r="J101"/>
  <c r="BK99"/>
  <c r="J96"/>
  <c r="BK93"/>
  <c r="BK91"/>
  <c r="BK89"/>
  <c r="BK87"/>
  <c r="BK111"/>
  <c r="BK106"/>
  <c r="BK100"/>
  <c r="BK95"/>
  <c r="J91"/>
  <c r="J86"/>
  <c i="5" r="BK178"/>
  <c r="J173"/>
  <c r="BK170"/>
  <c r="J166"/>
  <c r="J163"/>
  <c r="BK159"/>
  <c r="J154"/>
  <c r="J149"/>
  <c r="J146"/>
  <c r="BK141"/>
  <c r="J136"/>
  <c r="BK131"/>
  <c r="BK128"/>
  <c r="J124"/>
  <c r="BK120"/>
  <c r="BK115"/>
  <c r="J112"/>
  <c r="J110"/>
  <c r="BK106"/>
  <c r="J101"/>
  <c r="BK97"/>
  <c r="BK93"/>
  <c r="J181"/>
  <c r="J177"/>
  <c r="BK173"/>
  <c r="BK169"/>
  <c r="J164"/>
  <c r="J158"/>
  <c r="J153"/>
  <c r="BK148"/>
  <c r="BK143"/>
  <c r="BK139"/>
  <c r="BK135"/>
  <c r="BK130"/>
  <c r="BK122"/>
  <c r="BK119"/>
  <c r="J114"/>
  <c r="J104"/>
  <c r="BK100"/>
  <c r="J96"/>
  <c r="J92"/>
  <c i="6" r="J161"/>
  <c r="J157"/>
  <c r="BK151"/>
  <c r="J147"/>
  <c r="J142"/>
  <c r="J138"/>
  <c r="J133"/>
  <c r="BK128"/>
  <c r="BK122"/>
  <c r="J118"/>
  <c r="BK113"/>
  <c r="J109"/>
  <c r="J104"/>
  <c r="BK100"/>
  <c r="J96"/>
  <c r="J94"/>
  <c r="BK90"/>
  <c r="J160"/>
  <c r="BK156"/>
  <c r="J150"/>
  <c r="J145"/>
  <c r="BK141"/>
  <c r="BK139"/>
  <c r="BK134"/>
  <c r="J128"/>
  <c r="J122"/>
  <c r="J114"/>
  <c r="BK110"/>
  <c r="J106"/>
  <c r="J102"/>
  <c r="J97"/>
  <c r="J91"/>
  <c i="7" r="J87"/>
  <c i="2" r="BK635"/>
  <c r="BK611"/>
  <c r="BK602"/>
  <c r="BK589"/>
  <c r="BK569"/>
  <c r="BK551"/>
  <c r="J541"/>
  <c r="BK528"/>
  <c r="J524"/>
  <c r="J514"/>
  <c r="BK505"/>
  <c r="J501"/>
  <c r="BK484"/>
  <c r="J473"/>
  <c r="J465"/>
  <c r="J456"/>
  <c r="BK443"/>
  <c r="BK431"/>
  <c r="J422"/>
  <c r="J407"/>
  <c r="BK397"/>
  <c r="J388"/>
  <c r="J379"/>
  <c r="BK358"/>
  <c r="BK345"/>
  <c r="J335"/>
  <c r="J319"/>
  <c r="J310"/>
  <c r="BK301"/>
  <c r="BK288"/>
  <c r="BK272"/>
  <c r="J263"/>
  <c r="J247"/>
  <c r="J229"/>
  <c r="BK210"/>
  <c r="J201"/>
  <c r="BK189"/>
  <c r="BK185"/>
  <c r="J172"/>
  <c r="J149"/>
  <c r="J138"/>
  <c r="BK125"/>
  <c r="BK120"/>
  <c r="BK109"/>
  <c r="J644"/>
  <c r="BK614"/>
  <c r="J604"/>
  <c r="J591"/>
  <c r="J563"/>
  <c r="J531"/>
  <c r="J525"/>
  <c r="J519"/>
  <c r="J504"/>
  <c r="BK498"/>
  <c r="BK481"/>
  <c r="BK476"/>
  <c r="BK463"/>
  <c r="BK453"/>
  <c r="BK437"/>
  <c r="BK428"/>
  <c r="BK422"/>
  <c r="BK410"/>
  <c r="BK400"/>
  <c r="BK391"/>
  <c r="BK364"/>
  <c r="BK340"/>
  <c r="J330"/>
  <c r="BK317"/>
  <c r="BK307"/>
  <c r="J301"/>
  <c r="BK291"/>
  <c r="J275"/>
  <c r="J259"/>
  <c r="BK249"/>
  <c r="BK232"/>
  <c r="BK226"/>
  <c r="J198"/>
  <c r="J185"/>
  <c r="J166"/>
  <c r="BK149"/>
  <c r="BK138"/>
  <c r="J125"/>
  <c r="J114"/>
  <c i="3" r="BK255"/>
  <c r="BK253"/>
  <c r="J252"/>
  <c r="J249"/>
  <c r="J241"/>
  <c r="J237"/>
  <c r="BK215"/>
  <c r="BK196"/>
  <c r="BK192"/>
  <c r="J186"/>
  <c r="BK180"/>
  <c r="BK176"/>
  <c r="J169"/>
  <c r="J159"/>
  <c r="BK153"/>
  <c r="J149"/>
  <c r="BK137"/>
  <c r="J133"/>
  <c r="BK129"/>
  <c r="BK113"/>
  <c r="BK102"/>
  <c r="J97"/>
  <c r="BK251"/>
  <c r="J246"/>
  <c r="J240"/>
  <c r="BK238"/>
  <c r="J215"/>
  <c r="J196"/>
  <c r="J188"/>
  <c r="J181"/>
  <c r="BK178"/>
  <c r="J173"/>
  <c r="BK169"/>
  <c r="J163"/>
  <c r="J151"/>
  <c r="J137"/>
  <c r="J135"/>
  <c r="BK133"/>
  <c r="BK123"/>
  <c r="BK116"/>
  <c r="J109"/>
  <c r="J99"/>
  <c i="4" r="BK114"/>
  <c r="BK112"/>
  <c r="J110"/>
  <c r="BK110"/>
  <c r="BK105"/>
  <c r="BK101"/>
  <c r="J92"/>
  <c r="J88"/>
  <c r="J87"/>
  <c i="5" r="BK179"/>
  <c r="BK174"/>
  <c r="J171"/>
  <c r="BK167"/>
  <c r="BK160"/>
  <c r="BK158"/>
  <c r="J155"/>
  <c r="BK150"/>
  <c r="BK145"/>
  <c r="J140"/>
  <c r="J137"/>
  <c r="J132"/>
  <c r="J129"/>
  <c r="BK125"/>
  <c r="J121"/>
  <c r="J116"/>
  <c r="BK112"/>
  <c r="BK110"/>
  <c r="BK105"/>
  <c r="J102"/>
  <c r="J98"/>
  <c r="BK94"/>
  <c r="J90"/>
  <c r="J178"/>
  <c r="J174"/>
  <c r="J170"/>
  <c r="BK166"/>
  <c r="J160"/>
  <c r="BK154"/>
  <c r="BK149"/>
  <c r="J145"/>
  <c r="BK140"/>
  <c r="BK136"/>
  <c r="J131"/>
  <c r="J123"/>
  <c r="J120"/>
  <c r="J115"/>
  <c r="BK108"/>
  <c r="BK103"/>
  <c r="J99"/>
  <c r="BK95"/>
  <c r="BK91"/>
  <c i="6" r="BK160"/>
  <c r="BK158"/>
  <c r="J156"/>
  <c r="J154"/>
  <c r="J152"/>
  <c r="BK150"/>
  <c r="BK148"/>
  <c r="BK145"/>
  <c r="J143"/>
  <c r="J141"/>
  <c r="J139"/>
  <c r="J136"/>
  <c r="J134"/>
  <c r="J131"/>
  <c r="J129"/>
  <c r="J126"/>
  <c r="J124"/>
  <c r="BK121"/>
  <c r="BK119"/>
  <c r="BK116"/>
  <c r="BK114"/>
  <c r="J112"/>
  <c r="J110"/>
  <c r="BK107"/>
  <c r="J105"/>
  <c r="J103"/>
  <c r="J101"/>
  <c r="BK97"/>
  <c r="BK93"/>
  <c r="BK89"/>
  <c r="J159"/>
  <c r="BK155"/>
  <c r="J151"/>
  <c r="BK147"/>
  <c r="BK142"/>
  <c r="BK138"/>
  <c r="BK133"/>
  <c r="BK129"/>
  <c r="J119"/>
  <c r="BK115"/>
  <c r="BK111"/>
  <c r="BK105"/>
  <c r="BK101"/>
  <c r="BK98"/>
  <c r="BK94"/>
  <c r="BK92"/>
  <c i="7" r="BK85"/>
  <c r="BK87"/>
  <c i="2" r="BK644"/>
  <c r="J626"/>
  <c r="J608"/>
  <c r="BK596"/>
  <c r="BK575"/>
  <c r="BK554"/>
  <c r="BK541"/>
  <c r="BK531"/>
  <c r="BK525"/>
  <c r="BK519"/>
  <c r="J506"/>
  <c r="J502"/>
  <c r="J489"/>
  <c r="BK478"/>
  <c r="BK470"/>
  <c r="J463"/>
  <c r="J453"/>
  <c r="J445"/>
  <c r="J434"/>
  <c r="BK419"/>
  <c r="J410"/>
  <c r="J400"/>
  <c r="J391"/>
  <c r="BK376"/>
  <c r="J358"/>
  <c r="BK337"/>
  <c r="BK330"/>
  <c r="J317"/>
  <c r="J307"/>
  <c r="BK297"/>
  <c r="J285"/>
  <c r="BK269"/>
  <c r="J257"/>
  <c r="J249"/>
  <c r="J232"/>
  <c r="J217"/>
  <c r="BK201"/>
  <c r="BK192"/>
  <c r="J182"/>
  <c r="BK169"/>
  <c r="BK152"/>
  <c r="J141"/>
  <c r="J128"/>
  <c r="J117"/>
  <c r="BK106"/>
  <c r="BK649"/>
  <c r="J617"/>
  <c r="J606"/>
  <c r="J589"/>
  <c r="J569"/>
  <c r="J551"/>
  <c r="J528"/>
  <c r="BK524"/>
  <c r="BK514"/>
  <c r="J505"/>
  <c r="BK501"/>
  <c r="J484"/>
  <c r="BK473"/>
  <c r="BK461"/>
  <c r="BK450"/>
  <c r="J440"/>
  <c r="BK425"/>
  <c r="BK407"/>
  <c r="BK393"/>
  <c r="BK388"/>
  <c r="BK370"/>
  <c r="J345"/>
  <c r="J333"/>
  <c r="BK315"/>
  <c r="BK304"/>
  <c r="BK298"/>
  <c r="J288"/>
  <c r="J272"/>
  <c r="J261"/>
  <c r="J252"/>
  <c r="BK237"/>
  <c r="J223"/>
  <c r="BK194"/>
  <c r="BK186"/>
  <c r="BK175"/>
  <c r="J158"/>
  <c r="J146"/>
  <c r="BK135"/>
  <c r="BK123"/>
  <c r="J112"/>
  <c i="1" r="AS54"/>
  <c i="3" r="J225"/>
  <c r="J197"/>
  <c r="J193"/>
  <c r="BK187"/>
  <c r="J182"/>
  <c r="J177"/>
  <c r="J170"/>
  <c r="BK167"/>
  <c r="BK154"/>
  <c r="BK150"/>
  <c r="J144"/>
  <c r="J134"/>
  <c r="J126"/>
  <c r="J112"/>
  <c r="J106"/>
  <c r="J96"/>
  <c r="J255"/>
  <c r="BK250"/>
  <c r="BK241"/>
  <c r="BK237"/>
  <c r="BK225"/>
  <c r="BK197"/>
  <c r="BK193"/>
  <c r="J187"/>
  <c r="BK182"/>
  <c r="BK177"/>
  <c r="BK170"/>
  <c r="J167"/>
  <c r="J154"/>
  <c r="J150"/>
  <c r="J146"/>
  <c r="BK135"/>
  <c r="J132"/>
  <c r="J120"/>
  <c r="J116"/>
  <c r="BK112"/>
  <c r="J102"/>
  <c r="BK98"/>
  <c i="4" r="J114"/>
  <c r="J111"/>
  <c r="J107"/>
  <c r="J105"/>
  <c r="J102"/>
  <c r="J100"/>
  <c r="BK97"/>
  <c r="J95"/>
  <c r="BK92"/>
  <c r="BK90"/>
  <c r="BK88"/>
  <c r="J112"/>
  <c r="BK108"/>
  <c r="BK102"/>
  <c r="J97"/>
  <c r="J93"/>
  <c r="J89"/>
  <c i="5" r="J180"/>
  <c r="BK177"/>
  <c r="BK175"/>
  <c r="BK168"/>
  <c r="BK163"/>
  <c r="J161"/>
  <c r="BK157"/>
  <c r="BK153"/>
  <c r="J148"/>
  <c r="J143"/>
  <c r="J139"/>
  <c r="BK133"/>
  <c r="J130"/>
  <c r="BK127"/>
  <c r="J122"/>
  <c r="J118"/>
  <c r="BK113"/>
  <c r="J111"/>
  <c r="BK109"/>
  <c r="J103"/>
  <c r="BK99"/>
  <c r="J95"/>
  <c r="J91"/>
  <c r="J179"/>
  <c r="J175"/>
  <c r="BK171"/>
  <c r="J167"/>
  <c r="BK161"/>
  <c r="BK155"/>
  <c r="J150"/>
  <c r="BK146"/>
  <c r="J141"/>
  <c r="BK137"/>
  <c r="BK132"/>
  <c r="J125"/>
  <c r="BK124"/>
  <c r="BK116"/>
  <c r="J109"/>
  <c r="J106"/>
  <c r="BK102"/>
  <c r="BK98"/>
  <c r="J94"/>
  <c r="BK90"/>
  <c i="6" r="BK159"/>
  <c r="J155"/>
  <c r="BK153"/>
  <c r="J149"/>
  <c r="J144"/>
  <c r="BK140"/>
  <c r="J135"/>
  <c r="BK130"/>
  <c r="J125"/>
  <c r="J120"/>
  <c r="J115"/>
  <c r="J111"/>
  <c r="BK106"/>
  <c r="BK102"/>
  <c r="J98"/>
  <c r="J92"/>
  <c r="J162"/>
  <c r="J158"/>
  <c r="BK154"/>
  <c r="BK152"/>
  <c r="J148"/>
  <c r="BK143"/>
  <c r="BK136"/>
  <c r="J130"/>
  <c r="BK125"/>
  <c r="BK120"/>
  <c r="BK118"/>
  <c r="BK112"/>
  <c r="BK109"/>
  <c r="BK104"/>
  <c r="J99"/>
  <c r="BK95"/>
  <c r="J89"/>
  <c i="2" r="BK657"/>
  <c r="BK617"/>
  <c r="BK606"/>
  <c r="J594"/>
  <c r="BK581"/>
  <c r="J557"/>
  <c r="J546"/>
  <c r="J536"/>
  <c r="BK526"/>
  <c r="BK520"/>
  <c r="BK507"/>
  <c r="J503"/>
  <c r="J497"/>
  <c r="J481"/>
  <c r="J468"/>
  <c r="J461"/>
  <c r="J450"/>
  <c r="J437"/>
  <c r="J425"/>
  <c r="J413"/>
  <c r="J403"/>
  <c r="J393"/>
  <c r="J370"/>
  <c r="BK353"/>
  <c r="J340"/>
  <c r="J327"/>
  <c r="J315"/>
  <c r="J304"/>
  <c r="J294"/>
  <c r="BK278"/>
  <c r="BK266"/>
  <c r="BK259"/>
  <c r="BK252"/>
  <c r="J237"/>
  <c r="BK223"/>
  <c r="J207"/>
  <c r="J194"/>
  <c r="J178"/>
  <c r="BK166"/>
  <c r="BK155"/>
  <c r="J144"/>
  <c r="BK132"/>
  <c r="BK114"/>
  <c r="J657"/>
  <c r="BK626"/>
  <c r="BK608"/>
  <c r="J596"/>
  <c r="BK583"/>
  <c r="J575"/>
  <c r="J554"/>
  <c r="BK527"/>
  <c r="J523"/>
  <c r="BK513"/>
  <c r="BK506"/>
  <c r="BK502"/>
  <c r="BK489"/>
  <c r="J470"/>
  <c r="BK458"/>
  <c r="BK448"/>
  <c r="J443"/>
  <c r="BK434"/>
  <c r="BK416"/>
  <c r="J395"/>
  <c r="J382"/>
  <c r="J376"/>
  <c r="J348"/>
  <c r="BK335"/>
  <c r="J321"/>
  <c r="BK313"/>
  <c r="J297"/>
  <c r="BK285"/>
  <c r="J269"/>
  <c r="BK263"/>
  <c r="BK254"/>
  <c r="J244"/>
  <c r="BK217"/>
  <c r="J192"/>
  <c r="BK178"/>
  <c r="BK172"/>
  <c r="J155"/>
  <c r="BK144"/>
  <c r="J132"/>
  <c r="J120"/>
  <c r="J109"/>
  <c i="3" r="J254"/>
  <c r="J253"/>
  <c r="J251"/>
  <c r="BK245"/>
  <c r="J239"/>
  <c r="J229"/>
  <c r="J201"/>
  <c r="BK194"/>
  <c r="BK188"/>
  <c r="BK181"/>
  <c r="J178"/>
  <c r="BK173"/>
  <c r="BK166"/>
  <c r="BK158"/>
  <c r="BK151"/>
  <c r="J141"/>
  <c r="BK136"/>
  <c r="J123"/>
  <c r="J107"/>
  <c r="BK99"/>
  <c r="J91"/>
  <c r="BK254"/>
  <c r="BK249"/>
  <c r="BK242"/>
  <c r="J236"/>
  <c r="BK201"/>
  <c r="J194"/>
  <c r="J192"/>
  <c r="BK183"/>
  <c r="J180"/>
  <c r="J176"/>
  <c r="J166"/>
  <c r="J158"/>
  <c r="J153"/>
  <c r="BK149"/>
  <c r="J142"/>
  <c r="J136"/>
  <c r="J129"/>
  <c r="BK117"/>
  <c r="J113"/>
  <c r="BK106"/>
  <c r="BK97"/>
  <c r="BK91"/>
  <c i="4" r="BK113"/>
  <c r="BK86"/>
  <c r="BK107"/>
  <c r="J104"/>
  <c r="J99"/>
  <c r="BK96"/>
  <c r="J90"/>
  <c i="5" r="BK181"/>
  <c r="J176"/>
  <c r="BK172"/>
  <c r="J169"/>
  <c r="BK164"/>
  <c r="J162"/>
  <c r="J159"/>
  <c r="BK151"/>
  <c r="BK147"/>
  <c r="BK142"/>
  <c r="J138"/>
  <c r="J135"/>
  <c r="BK129"/>
  <c r="J128"/>
  <c r="BK123"/>
  <c r="J119"/>
  <c r="BK114"/>
  <c r="BK111"/>
  <c r="J108"/>
  <c r="BK104"/>
  <c r="J100"/>
  <c r="BK96"/>
  <c r="BK92"/>
  <c r="BK180"/>
  <c r="BK176"/>
  <c r="J172"/>
  <c r="J168"/>
  <c r="BK162"/>
  <c r="J157"/>
  <c r="J151"/>
  <c r="J147"/>
  <c r="J142"/>
  <c r="BK138"/>
  <c r="J133"/>
  <c r="J127"/>
  <c r="BK121"/>
  <c r="BK118"/>
  <c r="J113"/>
  <c r="J105"/>
  <c r="BK101"/>
  <c r="J97"/>
  <c r="J93"/>
  <c i="6" r="BK162"/>
  <c r="BK99"/>
  <c r="J95"/>
  <c r="BK91"/>
  <c r="BK161"/>
  <c r="BK157"/>
  <c r="J153"/>
  <c r="BK149"/>
  <c r="BK144"/>
  <c r="J140"/>
  <c r="BK135"/>
  <c r="BK131"/>
  <c r="BK126"/>
  <c r="BK124"/>
  <c r="J121"/>
  <c r="J116"/>
  <c r="J113"/>
  <c r="J107"/>
  <c r="BK103"/>
  <c r="J100"/>
  <c r="BK96"/>
  <c r="J93"/>
  <c r="J90"/>
  <c i="7" r="BK90"/>
  <c r="J90"/>
  <c r="J85"/>
  <c i="2" l="1" r="P105"/>
  <c r="T105"/>
  <c r="P131"/>
  <c r="T131"/>
  <c r="P157"/>
  <c r="T157"/>
  <c r="P181"/>
  <c r="BK197"/>
  <c r="J197"/>
  <c r="J65"/>
  <c r="R197"/>
  <c r="BK306"/>
  <c r="J306"/>
  <c r="J66"/>
  <c r="T306"/>
  <c r="BK392"/>
  <c r="J392"/>
  <c r="J67"/>
  <c r="R392"/>
  <c r="P406"/>
  <c r="T406"/>
  <c r="P433"/>
  <c r="T433"/>
  <c r="P452"/>
  <c r="T452"/>
  <c r="P472"/>
  <c r="T472"/>
  <c r="P480"/>
  <c r="T480"/>
  <c r="P500"/>
  <c r="T500"/>
  <c r="P522"/>
  <c r="T522"/>
  <c r="P530"/>
  <c r="T530"/>
  <c r="P556"/>
  <c r="R556"/>
  <c r="BK593"/>
  <c r="J593"/>
  <c r="J79"/>
  <c r="R593"/>
  <c r="BK610"/>
  <c r="J610"/>
  <c r="J80"/>
  <c r="R610"/>
  <c r="BK616"/>
  <c r="J616"/>
  <c r="J81"/>
  <c r="T616"/>
  <c i="3" r="P87"/>
  <c r="R87"/>
  <c r="BK105"/>
  <c r="J105"/>
  <c r="J61"/>
  <c r="R105"/>
  <c r="BK108"/>
  <c r="J108"/>
  <c r="J62"/>
  <c r="T108"/>
  <c r="P145"/>
  <c r="T145"/>
  <c r="P175"/>
  <c r="R175"/>
  <c r="BK235"/>
  <c r="J235"/>
  <c r="J66"/>
  <c r="T235"/>
  <c i="4" r="BK85"/>
  <c r="J85"/>
  <c r="J60"/>
  <c r="R85"/>
  <c r="BK94"/>
  <c r="J94"/>
  <c r="J61"/>
  <c r="R94"/>
  <c r="BK98"/>
  <c r="J98"/>
  <c r="J62"/>
  <c r="R98"/>
  <c r="BK103"/>
  <c r="J103"/>
  <c r="J63"/>
  <c r="R103"/>
  <c r="BK109"/>
  <c r="J109"/>
  <c r="J64"/>
  <c r="T109"/>
  <c i="5" r="P89"/>
  <c r="T89"/>
  <c r="P107"/>
  <c r="T107"/>
  <c r="P117"/>
  <c r="T117"/>
  <c r="P126"/>
  <c r="T126"/>
  <c r="P134"/>
  <c r="BK144"/>
  <c r="J144"/>
  <c r="J65"/>
  <c r="R144"/>
  <c r="BK152"/>
  <c r="J152"/>
  <c r="J66"/>
  <c r="R152"/>
  <c r="BK156"/>
  <c r="J156"/>
  <c r="J67"/>
  <c r="R156"/>
  <c r="BK165"/>
  <c r="J165"/>
  <c r="J68"/>
  <c r="R165"/>
  <c i="6" r="BK88"/>
  <c r="J88"/>
  <c r="J60"/>
  <c r="T88"/>
  <c r="P108"/>
  <c r="T108"/>
  <c r="P117"/>
  <c r="T117"/>
  <c r="P123"/>
  <c r="T123"/>
  <c r="P127"/>
  <c r="T127"/>
  <c r="P132"/>
  <c r="T132"/>
  <c r="P137"/>
  <c r="T137"/>
  <c r="P146"/>
  <c r="T146"/>
  <c i="7" r="BK84"/>
  <c r="T84"/>
  <c r="T83"/>
  <c r="T82"/>
  <c i="2" r="BK105"/>
  <c r="J105"/>
  <c r="J61"/>
  <c r="R105"/>
  <c r="BK131"/>
  <c r="J131"/>
  <c r="J62"/>
  <c r="R131"/>
  <c r="BK157"/>
  <c r="J157"/>
  <c r="J63"/>
  <c r="R157"/>
  <c r="BK181"/>
  <c r="J181"/>
  <c r="J64"/>
  <c r="R181"/>
  <c r="T181"/>
  <c r="P197"/>
  <c r="T197"/>
  <c r="P306"/>
  <c r="R306"/>
  <c r="P392"/>
  <c r="T392"/>
  <c r="BK406"/>
  <c r="J406"/>
  <c r="J70"/>
  <c r="R406"/>
  <c r="BK433"/>
  <c r="J433"/>
  <c r="J71"/>
  <c r="R433"/>
  <c r="BK452"/>
  <c r="J452"/>
  <c r="J72"/>
  <c r="R452"/>
  <c r="BK472"/>
  <c r="J472"/>
  <c r="J73"/>
  <c r="R472"/>
  <c r="BK480"/>
  <c r="J480"/>
  <c r="J74"/>
  <c r="R480"/>
  <c r="BK500"/>
  <c r="J500"/>
  <c r="J75"/>
  <c r="R500"/>
  <c r="BK522"/>
  <c r="J522"/>
  <c r="J76"/>
  <c r="R522"/>
  <c r="BK530"/>
  <c r="J530"/>
  <c r="J77"/>
  <c r="R530"/>
  <c r="BK556"/>
  <c r="J556"/>
  <c r="J78"/>
  <c r="T556"/>
  <c r="P593"/>
  <c r="T593"/>
  <c r="P610"/>
  <c r="T610"/>
  <c r="P616"/>
  <c r="R616"/>
  <c i="3" r="BK87"/>
  <c r="J87"/>
  <c r="J60"/>
  <c r="T87"/>
  <c r="P105"/>
  <c r="T105"/>
  <c r="P108"/>
  <c r="R108"/>
  <c r="BK145"/>
  <c r="J145"/>
  <c r="J64"/>
  <c r="R145"/>
  <c r="BK175"/>
  <c r="J175"/>
  <c r="J65"/>
  <c r="T175"/>
  <c r="P235"/>
  <c r="R235"/>
  <c i="4" r="P85"/>
  <c r="T85"/>
  <c r="P94"/>
  <c r="T94"/>
  <c r="P98"/>
  <c r="T98"/>
  <c r="P103"/>
  <c r="T103"/>
  <c r="P109"/>
  <c r="R109"/>
  <c i="5" r="BK89"/>
  <c r="J89"/>
  <c r="J60"/>
  <c r="R89"/>
  <c r="BK107"/>
  <c r="J107"/>
  <c r="J61"/>
  <c r="R107"/>
  <c r="BK117"/>
  <c r="J117"/>
  <c r="J62"/>
  <c r="R117"/>
  <c r="BK126"/>
  <c r="J126"/>
  <c r="J63"/>
  <c r="R126"/>
  <c r="BK134"/>
  <c r="J134"/>
  <c r="J64"/>
  <c r="R134"/>
  <c r="T134"/>
  <c r="P144"/>
  <c r="T144"/>
  <c r="P152"/>
  <c r="T152"/>
  <c r="P156"/>
  <c r="T156"/>
  <c r="P165"/>
  <c r="T165"/>
  <c i="6" r="P88"/>
  <c r="P87"/>
  <c i="1" r="AU59"/>
  <c i="6" r="R88"/>
  <c r="BK108"/>
  <c r="J108"/>
  <c r="J61"/>
  <c r="R108"/>
  <c r="BK117"/>
  <c r="J117"/>
  <c r="J62"/>
  <c r="R117"/>
  <c r="BK123"/>
  <c r="J123"/>
  <c r="J63"/>
  <c r="R123"/>
  <c r="BK127"/>
  <c r="J127"/>
  <c r="J64"/>
  <c r="R127"/>
  <c r="BK132"/>
  <c r="J132"/>
  <c r="J65"/>
  <c r="R132"/>
  <c r="BK137"/>
  <c r="J137"/>
  <c r="J66"/>
  <c r="R137"/>
  <c r="BK146"/>
  <c r="J146"/>
  <c r="J67"/>
  <c r="R146"/>
  <c i="7" r="P84"/>
  <c r="P83"/>
  <c r="P82"/>
  <c i="1" r="AU60"/>
  <c i="7" r="R84"/>
  <c r="R83"/>
  <c r="R82"/>
  <c i="3" r="BK143"/>
  <c r="J143"/>
  <c r="J63"/>
  <c i="2" r="BK402"/>
  <c r="J402"/>
  <c r="J68"/>
  <c r="BK656"/>
  <c r="J656"/>
  <c r="J83"/>
  <c i="7" r="BK89"/>
  <c r="J89"/>
  <c r="J62"/>
  <c r="F55"/>
  <c r="E72"/>
  <c r="BE90"/>
  <c r="J52"/>
  <c r="BE85"/>
  <c r="BE87"/>
  <c i="6" r="E48"/>
  <c r="J81"/>
  <c r="BE91"/>
  <c r="BE92"/>
  <c r="BE95"/>
  <c r="BE97"/>
  <c r="BE98"/>
  <c r="BE99"/>
  <c r="BE100"/>
  <c r="BE102"/>
  <c r="BE103"/>
  <c r="BE106"/>
  <c r="BE111"/>
  <c r="BE114"/>
  <c r="BE115"/>
  <c r="BE118"/>
  <c r="BE120"/>
  <c r="BE124"/>
  <c r="BE128"/>
  <c r="BE133"/>
  <c r="BE134"/>
  <c r="BE138"/>
  <c r="BE140"/>
  <c r="BE143"/>
  <c r="BE148"/>
  <c r="BE150"/>
  <c r="BE151"/>
  <c r="BE152"/>
  <c r="BE153"/>
  <c r="BE155"/>
  <c r="BE156"/>
  <c r="BE158"/>
  <c r="BE160"/>
  <c r="F55"/>
  <c r="BE89"/>
  <c r="BE90"/>
  <c r="BE93"/>
  <c r="BE94"/>
  <c r="BE96"/>
  <c r="BE101"/>
  <c r="BE104"/>
  <c r="BE105"/>
  <c r="BE107"/>
  <c r="BE109"/>
  <c r="BE110"/>
  <c r="BE112"/>
  <c r="BE113"/>
  <c r="BE116"/>
  <c r="BE119"/>
  <c r="BE121"/>
  <c r="BE122"/>
  <c r="BE125"/>
  <c r="BE126"/>
  <c r="BE129"/>
  <c r="BE130"/>
  <c r="BE131"/>
  <c r="BE135"/>
  <c r="BE136"/>
  <c r="BE139"/>
  <c r="BE141"/>
  <c r="BE142"/>
  <c r="BE144"/>
  <c r="BE145"/>
  <c r="BE147"/>
  <c r="BE149"/>
  <c r="BE154"/>
  <c r="BE157"/>
  <c r="BE159"/>
  <c r="BE161"/>
  <c r="BE162"/>
  <c i="5" r="F55"/>
  <c r="E78"/>
  <c r="BE90"/>
  <c r="BE91"/>
  <c r="BE92"/>
  <c r="BE95"/>
  <c r="BE96"/>
  <c r="BE97"/>
  <c r="BE99"/>
  <c r="BE100"/>
  <c r="BE101"/>
  <c r="BE102"/>
  <c r="BE105"/>
  <c r="BE106"/>
  <c r="BE108"/>
  <c r="BE113"/>
  <c r="BE118"/>
  <c r="BE120"/>
  <c r="BE121"/>
  <c r="BE123"/>
  <c r="BE124"/>
  <c r="BE125"/>
  <c r="BE127"/>
  <c r="BE128"/>
  <c r="BE129"/>
  <c r="BE130"/>
  <c r="BE131"/>
  <c r="BE133"/>
  <c r="BE135"/>
  <c r="BE136"/>
  <c r="BE137"/>
  <c r="BE138"/>
  <c r="BE139"/>
  <c r="BE141"/>
  <c r="BE142"/>
  <c r="BE146"/>
  <c r="BE147"/>
  <c r="BE150"/>
  <c r="BE151"/>
  <c r="BE153"/>
  <c r="BE154"/>
  <c r="BE158"/>
  <c r="BE159"/>
  <c r="BE160"/>
  <c r="BE162"/>
  <c r="BE163"/>
  <c r="BE167"/>
  <c r="BE170"/>
  <c r="BE171"/>
  <c r="BE177"/>
  <c r="BE180"/>
  <c r="BE181"/>
  <c r="J52"/>
  <c r="BE93"/>
  <c r="BE94"/>
  <c r="BE98"/>
  <c r="BE103"/>
  <c r="BE104"/>
  <c r="BE109"/>
  <c r="BE110"/>
  <c r="BE111"/>
  <c r="BE112"/>
  <c r="BE114"/>
  <c r="BE115"/>
  <c r="BE116"/>
  <c r="BE119"/>
  <c r="BE122"/>
  <c r="BE132"/>
  <c r="BE140"/>
  <c r="BE143"/>
  <c r="BE145"/>
  <c r="BE148"/>
  <c r="BE149"/>
  <c r="BE155"/>
  <c r="BE157"/>
  <c r="BE161"/>
  <c r="BE164"/>
  <c r="BE166"/>
  <c r="BE168"/>
  <c r="BE169"/>
  <c r="BE172"/>
  <c r="BE173"/>
  <c r="BE174"/>
  <c r="BE175"/>
  <c r="BE176"/>
  <c r="BE178"/>
  <c r="BE179"/>
  <c i="4" r="E48"/>
  <c r="F55"/>
  <c r="BE89"/>
  <c r="BE92"/>
  <c r="BE96"/>
  <c r="BE99"/>
  <c r="BE100"/>
  <c r="BE101"/>
  <c r="BE102"/>
  <c r="BE104"/>
  <c r="BE105"/>
  <c r="BE108"/>
  <c r="BE110"/>
  <c r="J52"/>
  <c r="BE86"/>
  <c r="BE87"/>
  <c r="BE88"/>
  <c r="BE90"/>
  <c r="BE91"/>
  <c r="BE93"/>
  <c r="BE95"/>
  <c r="BE97"/>
  <c r="BE106"/>
  <c r="BE107"/>
  <c r="BE111"/>
  <c r="BE112"/>
  <c r="BE113"/>
  <c r="BE114"/>
  <c i="3" r="E48"/>
  <c r="F55"/>
  <c r="J80"/>
  <c r="BE88"/>
  <c r="BE91"/>
  <c r="BE97"/>
  <c r="BE98"/>
  <c r="BE99"/>
  <c r="BE107"/>
  <c r="BE109"/>
  <c r="BE113"/>
  <c r="BE116"/>
  <c r="BE117"/>
  <c r="BE129"/>
  <c r="BE133"/>
  <c r="BE137"/>
  <c r="BE146"/>
  <c r="BE151"/>
  <c r="BE158"/>
  <c r="BE168"/>
  <c r="BE169"/>
  <c r="BE173"/>
  <c r="BE177"/>
  <c r="BE179"/>
  <c r="BE182"/>
  <c r="BE183"/>
  <c r="BE186"/>
  <c r="BE188"/>
  <c r="BE192"/>
  <c r="BE193"/>
  <c r="BE197"/>
  <c r="BE209"/>
  <c r="BE215"/>
  <c r="BE225"/>
  <c r="BE236"/>
  <c r="BE237"/>
  <c r="BE239"/>
  <c r="BE240"/>
  <c r="BE241"/>
  <c r="BE246"/>
  <c r="BE250"/>
  <c r="BE252"/>
  <c r="BE254"/>
  <c r="BE96"/>
  <c r="BE102"/>
  <c r="BE106"/>
  <c r="BE112"/>
  <c r="BE120"/>
  <c r="BE123"/>
  <c r="BE126"/>
  <c r="BE132"/>
  <c r="BE134"/>
  <c r="BE135"/>
  <c r="BE136"/>
  <c r="BE141"/>
  <c r="BE142"/>
  <c r="BE144"/>
  <c r="BE149"/>
  <c r="BE150"/>
  <c r="BE152"/>
  <c r="BE153"/>
  <c r="BE154"/>
  <c r="BE159"/>
  <c r="BE163"/>
  <c r="BE166"/>
  <c r="BE167"/>
  <c r="BE170"/>
  <c r="BE174"/>
  <c r="BE176"/>
  <c r="BE178"/>
  <c r="BE180"/>
  <c r="BE181"/>
  <c r="BE187"/>
  <c r="BE189"/>
  <c r="BE194"/>
  <c r="BE195"/>
  <c r="BE196"/>
  <c r="BE201"/>
  <c r="BE229"/>
  <c r="BE238"/>
  <c r="BE242"/>
  <c r="BE245"/>
  <c r="BE249"/>
  <c r="BE251"/>
  <c r="BE253"/>
  <c r="BE255"/>
  <c i="2" r="J52"/>
  <c r="F100"/>
  <c r="BE106"/>
  <c r="BE109"/>
  <c r="BE114"/>
  <c r="BE117"/>
  <c r="BE125"/>
  <c r="BE135"/>
  <c r="BE138"/>
  <c r="BE146"/>
  <c r="BE155"/>
  <c r="BE169"/>
  <c r="BE172"/>
  <c r="BE178"/>
  <c r="BE185"/>
  <c r="BE192"/>
  <c r="BE198"/>
  <c r="BE210"/>
  <c r="BE223"/>
  <c r="BE226"/>
  <c r="BE232"/>
  <c r="BE237"/>
  <c r="BE249"/>
  <c r="BE257"/>
  <c r="BE261"/>
  <c r="BE266"/>
  <c r="BE269"/>
  <c r="BE278"/>
  <c r="BE288"/>
  <c r="BE297"/>
  <c r="BE301"/>
  <c r="BE310"/>
  <c r="BE315"/>
  <c r="BE317"/>
  <c r="BE321"/>
  <c r="BE330"/>
  <c r="BE333"/>
  <c r="BE340"/>
  <c r="BE348"/>
  <c r="BE353"/>
  <c r="BE358"/>
  <c r="BE376"/>
  <c r="BE382"/>
  <c r="BE388"/>
  <c r="BE393"/>
  <c r="BE395"/>
  <c r="BE397"/>
  <c r="BE410"/>
  <c r="BE419"/>
  <c r="BE440"/>
  <c r="BE443"/>
  <c r="BE445"/>
  <c r="BE448"/>
  <c r="BE456"/>
  <c r="BE458"/>
  <c r="BE465"/>
  <c r="BE470"/>
  <c r="BE473"/>
  <c r="BE478"/>
  <c r="BE497"/>
  <c r="BE502"/>
  <c r="BE505"/>
  <c r="BE507"/>
  <c r="BE519"/>
  <c r="BE525"/>
  <c r="BE531"/>
  <c r="BE551"/>
  <c r="BE594"/>
  <c r="BE602"/>
  <c r="BE606"/>
  <c r="BE608"/>
  <c r="BE614"/>
  <c r="BE617"/>
  <c r="BE644"/>
  <c r="BE657"/>
  <c r="E48"/>
  <c r="BE112"/>
  <c r="BE120"/>
  <c r="BE123"/>
  <c r="BE128"/>
  <c r="BE132"/>
  <c r="BE141"/>
  <c r="BE144"/>
  <c r="BE149"/>
  <c r="BE152"/>
  <c r="BE158"/>
  <c r="BE166"/>
  <c r="BE175"/>
  <c r="BE182"/>
  <c r="BE186"/>
  <c r="BE189"/>
  <c r="BE194"/>
  <c r="BE201"/>
  <c r="BE207"/>
  <c r="BE217"/>
  <c r="BE229"/>
  <c r="BE244"/>
  <c r="BE247"/>
  <c r="BE252"/>
  <c r="BE254"/>
  <c r="BE259"/>
  <c r="BE263"/>
  <c r="BE272"/>
  <c r="BE275"/>
  <c r="BE285"/>
  <c r="BE291"/>
  <c r="BE294"/>
  <c r="BE298"/>
  <c r="BE304"/>
  <c r="BE307"/>
  <c r="BE313"/>
  <c r="BE319"/>
  <c r="BE327"/>
  <c r="BE335"/>
  <c r="BE337"/>
  <c r="BE345"/>
  <c r="BE364"/>
  <c r="BE370"/>
  <c r="BE379"/>
  <c r="BE391"/>
  <c r="BE400"/>
  <c r="BE403"/>
  <c r="BE407"/>
  <c r="BE413"/>
  <c r="BE416"/>
  <c r="BE422"/>
  <c r="BE425"/>
  <c r="BE428"/>
  <c r="BE431"/>
  <c r="BE434"/>
  <c r="BE437"/>
  <c r="BE450"/>
  <c r="BE453"/>
  <c r="BE461"/>
  <c r="BE463"/>
  <c r="BE468"/>
  <c r="BE476"/>
  <c r="BE481"/>
  <c r="BE484"/>
  <c r="BE489"/>
  <c r="BE498"/>
  <c r="BE501"/>
  <c r="BE503"/>
  <c r="BE504"/>
  <c r="BE506"/>
  <c r="BE513"/>
  <c r="BE514"/>
  <c r="BE520"/>
  <c r="BE523"/>
  <c r="BE524"/>
  <c r="BE526"/>
  <c r="BE527"/>
  <c r="BE528"/>
  <c r="BE536"/>
  <c r="BE541"/>
  <c r="BE546"/>
  <c r="BE554"/>
  <c r="BE557"/>
  <c r="BE563"/>
  <c r="BE569"/>
  <c r="BE575"/>
  <c r="BE581"/>
  <c r="BE583"/>
  <c r="BE589"/>
  <c r="BE591"/>
  <c r="BE596"/>
  <c r="BE604"/>
  <c r="BE611"/>
  <c r="BE626"/>
  <c r="BE635"/>
  <c r="BE649"/>
  <c r="F36"/>
  <c i="1" r="BC55"/>
  <c i="3" r="J34"/>
  <c i="1" r="AW56"/>
  <c i="3" r="F36"/>
  <c i="1" r="BC56"/>
  <c i="4" r="F36"/>
  <c i="1" r="BC57"/>
  <c i="5" r="F35"/>
  <c i="1" r="BB58"/>
  <c i="6" r="F34"/>
  <c i="1" r="BA59"/>
  <c i="7" r="J34"/>
  <c i="1" r="AW60"/>
  <c i="7" r="F36"/>
  <c i="1" r="BC60"/>
  <c i="2" r="F37"/>
  <c i="1" r="BD55"/>
  <c i="4" r="F37"/>
  <c i="1" r="BD57"/>
  <c i="5" r="J34"/>
  <c i="1" r="AW58"/>
  <c i="5" r="F37"/>
  <c i="1" r="BD58"/>
  <c i="6" r="F37"/>
  <c i="1" r="BD59"/>
  <c i="2" r="J34"/>
  <c i="1" r="AW55"/>
  <c i="3" r="F34"/>
  <c i="1" r="BA56"/>
  <c i="3" r="F37"/>
  <c i="1" r="BD56"/>
  <c i="4" r="J34"/>
  <c i="1" r="AW57"/>
  <c i="5" r="F34"/>
  <c i="1" r="BA58"/>
  <c i="6" r="F36"/>
  <c i="1" r="BC59"/>
  <c i="6" r="J34"/>
  <c i="1" r="AW59"/>
  <c i="7" r="F37"/>
  <c i="1" r="BD60"/>
  <c i="2" r="F34"/>
  <c i="1" r="BA55"/>
  <c i="2" r="F35"/>
  <c i="1" r="BB55"/>
  <c i="3" r="F35"/>
  <c i="1" r="BB56"/>
  <c i="4" r="F34"/>
  <c i="1" r="BA57"/>
  <c i="4" r="F35"/>
  <c i="1" r="BB57"/>
  <c i="5" r="F36"/>
  <c i="1" r="BC58"/>
  <c i="6" r="F35"/>
  <c i="1" r="BB59"/>
  <c i="7" r="F35"/>
  <c i="1" r="BB60"/>
  <c i="7" r="F34"/>
  <c i="1" r="BA60"/>
  <c i="6" l="1" r="R87"/>
  <c i="5" r="R88"/>
  <c i="4" r="P84"/>
  <c i="1" r="AU57"/>
  <c i="3" r="T86"/>
  <c i="2" r="R104"/>
  <c i="6" r="T87"/>
  <c i="5" r="T88"/>
  <c i="3" r="R86"/>
  <c i="2" r="T405"/>
  <c r="T104"/>
  <c i="4" r="T84"/>
  <c i="2" r="R405"/>
  <c i="7" r="BK83"/>
  <c r="J83"/>
  <c r="J60"/>
  <c i="5" r="P88"/>
  <c i="1" r="AU58"/>
  <c i="4" r="R84"/>
  <c i="3" r="P86"/>
  <c i="1" r="AU56"/>
  <c i="2" r="P405"/>
  <c r="P104"/>
  <c r="P103"/>
  <c i="1" r="AU55"/>
  <c i="2" r="BK104"/>
  <c r="J104"/>
  <c r="J60"/>
  <c r="BK405"/>
  <c r="J405"/>
  <c r="J69"/>
  <c i="3" r="BK86"/>
  <c r="J86"/>
  <c r="J59"/>
  <c i="4" r="BK84"/>
  <c r="J84"/>
  <c r="J59"/>
  <c i="5" r="BK88"/>
  <c r="J88"/>
  <c i="6" r="BK87"/>
  <c r="J87"/>
  <c r="J59"/>
  <c i="7" r="J84"/>
  <c r="J61"/>
  <c i="2" r="BK655"/>
  <c r="J655"/>
  <c r="J82"/>
  <c r="J33"/>
  <c i="1" r="AV55"/>
  <c r="AT55"/>
  <c i="4" r="F33"/>
  <c i="1" r="AZ57"/>
  <c i="5" r="J33"/>
  <c i="1" r="AV58"/>
  <c r="AT58"/>
  <c i="7" r="J33"/>
  <c i="1" r="AV60"/>
  <c r="AT60"/>
  <c r="BA54"/>
  <c r="W30"/>
  <c r="BB54"/>
  <c r="AX54"/>
  <c i="3" r="F33"/>
  <c i="1" r="AZ56"/>
  <c i="4" r="J33"/>
  <c i="1" r="AV57"/>
  <c r="AT57"/>
  <c i="7" r="F33"/>
  <c i="1" r="AZ60"/>
  <c r="BC54"/>
  <c r="W32"/>
  <c i="5" r="J30"/>
  <c i="1" r="AG58"/>
  <c i="2" r="F33"/>
  <c i="1" r="AZ55"/>
  <c i="3" r="J33"/>
  <c i="1" r="AV56"/>
  <c r="AT56"/>
  <c i="6" r="J33"/>
  <c i="1" r="AV59"/>
  <c r="AT59"/>
  <c i="5" r="F33"/>
  <c i="1" r="AZ58"/>
  <c i="6" r="F33"/>
  <c i="1" r="AZ59"/>
  <c r="BD54"/>
  <c r="W33"/>
  <c i="2" l="1" r="T103"/>
  <c r="R103"/>
  <c i="7" r="BK82"/>
  <c r="J82"/>
  <c i="2" r="BK103"/>
  <c r="J103"/>
  <c r="J59"/>
  <c i="5" r="J59"/>
  <c r="J39"/>
  <c i="1" r="AN58"/>
  <c r="AU54"/>
  <c i="3" r="J30"/>
  <c i="1" r="AG56"/>
  <c i="4" r="J30"/>
  <c i="1" r="AG57"/>
  <c r="AZ54"/>
  <c r="W29"/>
  <c i="7" r="J30"/>
  <c i="1" r="AG60"/>
  <c i="6" r="J30"/>
  <c i="1" r="AG59"/>
  <c r="AW54"/>
  <c r="AK30"/>
  <c r="W31"/>
  <c r="AY54"/>
  <c i="3" l="1" r="J39"/>
  <c i="7" r="J39"/>
  <c i="4" r="J39"/>
  <c i="6" r="J39"/>
  <c i="7" r="J59"/>
  <c i="1" r="AN56"/>
  <c r="AN59"/>
  <c r="AN60"/>
  <c r="AN57"/>
  <c i="2" r="J30"/>
  <c i="1" r="AG55"/>
  <c r="AG54"/>
  <c r="AK26"/>
  <c r="AV54"/>
  <c r="AK29"/>
  <c r="AK35"/>
  <c i="2" l="1" r="J39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<sst xmlns="http://schemas.openxmlformats.org/spreadsheetml/2006/main">
  <si>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</si>
  <si>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</si>
  <si>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</si>
  <si>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</si>
  <si>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</si>
  <si>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{403f3fbd-2265-4951-a3f6-704c68fb62a9}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</si>
  <si>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</si>
  <si>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</si>
  <si>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</si>
  <si>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</si>
  <si>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</si>
  <si>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</si>
  <si>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</si>
  <si>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</si>
  <si>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</si>
  <si>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</si>
  <si>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</si>
  <si>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Krušnohorská K.Vary -družina</t>
  </si>
  <si>
    <t>KSO:</t>
  </si>
  <si>
    <t/>
  </si>
  <si>
    <t>CC-CZ:</t>
  </si>
  <si>
    <t>Místo:</t>
  </si>
  <si>
    <t xml:space="preserve"> </t>
  </si>
  <si>
    <t>Datum:</t>
  </si>
  <si>
    <t>5. 2. 2023</t>
  </si>
  <si>
    <t>Zadavatel:</t>
  </si>
  <si>
    <t>IČ:</t>
  </si>
  <si>
    <t>Statutární město K.Vary</t>
  </si>
  <si>
    <t>DIČ:</t>
  </si>
  <si>
    <t>Uchazeč:</t>
  </si>
  <si>
    <t>Vyplň údaj</t>
  </si>
  <si>
    <t>Projektant:</t>
  </si>
  <si>
    <t>Anna Dindáková, Staré Sedlo</t>
  </si>
  <si>
    <t>True</t>
  </si>
  <si>
    <t>Zpracovatel:</t>
  </si>
  <si>
    <t>Šimková Dita, K.vary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</si>
  <si>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</si>
  <si>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</si>
  <si>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</si>
  <si>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</si>
  <si>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</si>
  <si>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</si>
  <si>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</si>
  <si>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</si>
  <si>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</si>
  <si>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</si>
  <si>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</si>
  <si>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</si>
  <si>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</si>
  <si>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</si>
  <si>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</si>
  <si>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</si>
  <si>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</si>
  <si>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</si>
  <si>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</si>
  <si>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</si>
  <si>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</si>
  <si>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</si>
  <si>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</si>
  <si>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</si>
  <si>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</si>
  <si>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</si>
  <si>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</si>
  <si>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</si>
  <si>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</si>
  <si>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</si>
  <si>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</si>
  <si>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</si>
  <si>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</si>
  <si>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</si>
  <si>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</si>
  <si>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</si>
  <si>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</si>
  <si>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</si>
  <si>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</si>
  <si>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</si>
  <si>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</si>
  <si>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</si>
  <si>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Družina</t>
  </si>
  <si>
    <t>STA</t>
  </si>
  <si>
    <t>1</t>
  </si>
  <si>
    <t>{936f979b-e936-40e8-be9a-4b5566826974}</t>
  </si>
  <si>
    <t>2</t>
  </si>
  <si>
    <t>03</t>
  </si>
  <si>
    <t>Zdravotechnika</t>
  </si>
  <si>
    <t>{c817e232-bfe4-46a0-9b21-4f2a293fff25}</t>
  </si>
  <si>
    <t>04</t>
  </si>
  <si>
    <t>Vytápění</t>
  </si>
  <si>
    <t>{4a44a09f-2539-4924-a05c-22bb677e4d1b}</t>
  </si>
  <si>
    <t>05</t>
  </si>
  <si>
    <t>Silnoproud</t>
  </si>
  <si>
    <t>{8d7b955a-d9e0-4d77-9ffc-7bfec3c8b66e}</t>
  </si>
  <si>
    <t>06</t>
  </si>
  <si>
    <t>Slaboproud</t>
  </si>
  <si>
    <t>{6d7f7c7b-6e2c-4616-bcc3-8bb91433e081}</t>
  </si>
  <si>
    <t>07</t>
  </si>
  <si>
    <t>Vedlejší rozpočtové náklady</t>
  </si>
  <si>
    <t>{5e3efac8-aef3-4ec7-9837-c7c151e3269e}</t>
  </si>
  <si>
    <t>KRYCÍ LIST SOUPISU PRACÍ</t>
  </si>
  <si>
    <t>Objekt:</t>
  </si>
  <si>
    <t>01 - Družina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</si>
  <si>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</si>
  <si>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</si>
  <si>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</si>
  <si>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</si>
  <si>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</si>
  <si>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</si>
  <si>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</si>
  <si>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</si>
  <si>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</si>
  <si>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</si>
  <si>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</si>
  <si>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</si>
  <si>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</si>
  <si>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</si>
  <si>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</si>
  <si>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</si>
  <si>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</si>
  <si>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</si>
  <si>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</si>
  <si>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</si>
  <si>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</si>
  <si>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</si>
  <si>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</si>
  <si>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</si>
  <si>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</si>
  <si>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</si>
  <si>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</si>
  <si>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33-M - Montáže dopr.zaříz.,sklad. zař. a váh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</si>
  <si>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</si>
  <si>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</si>
  <si>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</si>
  <si>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</si>
  <si>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</si>
  <si>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</si>
  <si>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</si>
  <si>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</si>
  <si>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</si>
  <si>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</si>
  <si>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</si>
  <si>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</si>
  <si>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</si>
  <si>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</si>
  <si>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</si>
  <si>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</si>
  <si>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</si>
  <si>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</si>
  <si>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121151103</t>
  </si>
  <si>
    <t>Sejmutí ornice strojně při souvislé ploše do 100 m2, tl. vrstvy do 200 mm</t>
  </si>
  <si>
    <t>m2</t>
  </si>
  <si>
    <t>CS ÚRS 2023 01</t>
  </si>
  <si>
    <t>4</t>
  </si>
  <si>
    <t>-623341020</t>
  </si>
  <si>
    <t>Online PSC</t>
  </si>
  <si>
    <t>https://podminky.urs.cz/item/CS_URS_2023_01/121151103</t>
  </si>
  <si>
    <t>VV</t>
  </si>
  <si>
    <t>5*5 "výtah, schodiště</t>
  </si>
  <si>
    <t>131251100</t>
  </si>
  <si>
    <t>Hloubení nezapažených jam a zářezů strojně s urovnáním dna do předepsaného profilu a spádu v hornině třídy těžitelnosti I skupiny 3 do 20 m3</t>
  </si>
  <si>
    <t>m3</t>
  </si>
  <si>
    <t>-1038963531</t>
  </si>
  <si>
    <t>https://podminky.urs.cz/item/CS_URS_2023_01/131251100</t>
  </si>
  <si>
    <t>16,25*1,75 "výtah, schodiště</t>
  </si>
  <si>
    <t>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</si>
  <si>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</si>
  <si>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</si>
  <si>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1607284661</t>
  </si>
  <si>
    <t>https://podminky.urs.cz/item/CS_URS_2023_01/162751117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</si>
  <si>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</si>
  <si>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</si>
  <si>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414374510</t>
  </si>
  <si>
    <t>https://podminky.urs.cz/item/CS_URS_2023_01/162751119</t>
  </si>
  <si>
    <t>13,214*15 "celkem 25km</t>
  </si>
  <si>
    <t>5</t>
  </si>
  <si>
    <t>167151101</t>
  </si>
  <si>
    <t>Nakládání, skládání a překládání neulehlého výkopku nebo sypaniny strojně nakládání, množství do 100 m3, z horniny třídy těžitelnosti I, skupiny 1 až 3</t>
  </si>
  <si>
    <t>102122422</t>
  </si>
  <si>
    <t>https://podminky.urs.cz/item/CS_URS_2023_01/167151101</t>
  </si>
  <si>
    <t>13,214 "na skládku</t>
  </si>
  <si>
    <t>6</t>
  </si>
  <si>
    <t>171201231</t>
  </si>
  <si>
    <t>Poplatek za uložení stavebního odpadu na recyklační skládce (skládkovné) zeminy a kamení zatříděného do Katalogu odpadů pod kódem 17 05 04</t>
  </si>
  <si>
    <t>t</t>
  </si>
  <si>
    <t>-732108226</t>
  </si>
  <si>
    <t>https://podminky.urs.cz/item/CS_URS_2023_01/171201231</t>
  </si>
  <si>
    <t>13,214*1,8</t>
  </si>
  <si>
    <t>7</t>
  </si>
  <si>
    <t>171251201</t>
  </si>
  <si>
    <t>Uložení sypaniny na skládky nebo meziskládky bez hutnění s upravením uložené sypaniny do předepsaného tvaru</t>
  </si>
  <si>
    <t>-1903081286</t>
  </si>
  <si>
    <t>https://podminky.urs.cz/item/CS_URS_2023_01/171251201</t>
  </si>
  <si>
    <t>8</t>
  </si>
  <si>
    <t>174151101</t>
  </si>
  <si>
    <t>Zásyp sypaninou z jakékoliv horniny strojně s uložením výkopku ve vrstvách se zhutněním jam, šachet, rýh nebo kolem objektů v těchto vykopávkách</t>
  </si>
  <si>
    <t>-331323020</t>
  </si>
  <si>
    <t>https://podminky.urs.cz/item/CS_URS_2023_01/174151101</t>
  </si>
  <si>
    <t>28,438-13,214 "výtah</t>
  </si>
  <si>
    <t>9</t>
  </si>
  <si>
    <t>181951112</t>
  </si>
  <si>
    <t>Úprava pláně vyrovnáním výškových rozdílů strojně v hornině třídy těžitelnosti I, skupiny 1 až 3 se zhutněním</t>
  </si>
  <si>
    <t>-690576723</t>
  </si>
  <si>
    <t>https://podminky.urs.cz/item/CS_URS_2023_01/181951112</t>
  </si>
  <si>
    <t>3,2*2,85 "výtah -zákl.deska</t>
  </si>
  <si>
    <t>Zakládání</t>
  </si>
  <si>
    <t>10</t>
  </si>
  <si>
    <t>271572211</t>
  </si>
  <si>
    <t>Podsyp pod základové konstrukce se zhutněním a urovnáním povrchu ze štěrkopísku netříděného</t>
  </si>
  <si>
    <t>1518386657</t>
  </si>
  <si>
    <t>https://podminky.urs.cz/item/CS_URS_2023_01/271572211</t>
  </si>
  <si>
    <t>3,2*2,85*0,15 "výtah -zákl.deska</t>
  </si>
  <si>
    <t>11</t>
  </si>
  <si>
    <t>273313611</t>
  </si>
  <si>
    <t>Základy z betonu prostého desky z betonu kamenem neprokládaného tř. C 16/20</t>
  </si>
  <si>
    <t>-1950780332</t>
  </si>
  <si>
    <t>https://podminky.urs.cz/item/CS_URS_2023_01/273313611</t>
  </si>
  <si>
    <t>3,2*2,85*0,1 "výtah -zákl.deska</t>
  </si>
  <si>
    <t>12</t>
  </si>
  <si>
    <t>273321511</t>
  </si>
  <si>
    <t>Základy z betonu železového (bez výztuže) desky z betonu bez zvláštních nároků na prostředí tř. C 25/30</t>
  </si>
  <si>
    <t>-1113953540</t>
  </si>
  <si>
    <t>https://podminky.urs.cz/item/CS_URS_2023_01/273321511</t>
  </si>
  <si>
    <t>2,4*2,75*0,4 "výtah -zákl.deska</t>
  </si>
  <si>
    <t>13</t>
  </si>
  <si>
    <t>273351121</t>
  </si>
  <si>
    <t>Bednění základů desek zřízení</t>
  </si>
  <si>
    <t>1889264120</t>
  </si>
  <si>
    <t>https://podminky.urs.cz/item/CS_URS_2023_01/273351121</t>
  </si>
  <si>
    <t>(2,4+2,75)*2*0,4 "výtah -zákl.deska</t>
  </si>
  <si>
    <t>14</t>
  </si>
  <si>
    <t>273351122</t>
  </si>
  <si>
    <t>Bednění základů desek odstranění</t>
  </si>
  <si>
    <t>202208823</t>
  </si>
  <si>
    <t>https://podminky.urs.cz/item/CS_URS_2023_01/273351122</t>
  </si>
  <si>
    <t>273362021</t>
  </si>
  <si>
    <t>Výztuž základů desek ze svařovaných sítí z drátů typu KARI</t>
  </si>
  <si>
    <t>1981104027</t>
  </si>
  <si>
    <t>https://podminky.urs.cz/item/CS_URS_2023_01/273362021</t>
  </si>
  <si>
    <t>2,4*2,75*2*0,008*1,08 "výtah -zákl.deska</t>
  </si>
  <si>
    <t>16</t>
  </si>
  <si>
    <t>274313811</t>
  </si>
  <si>
    <t>Základy z betonu prostého pasy betonu kamenem neprokládaného tř. C 25/30</t>
  </si>
  <si>
    <t>-1398552931</t>
  </si>
  <si>
    <t>https://podminky.urs.cz/item/CS_URS_2023_01/274313811</t>
  </si>
  <si>
    <t>1,22*0,3*0,9 "pod schody</t>
  </si>
  <si>
    <t>17</t>
  </si>
  <si>
    <t>274351121</t>
  </si>
  <si>
    <t>Bednění základů pasů rovné zřízení</t>
  </si>
  <si>
    <t>-1488491008</t>
  </si>
  <si>
    <t>https://podminky.urs.cz/item/CS_URS_2023_01/274351121</t>
  </si>
  <si>
    <t>(1,22+0,3)*2*0,9 "pod schody</t>
  </si>
  <si>
    <t>18</t>
  </si>
  <si>
    <t>274351122</t>
  </si>
  <si>
    <t>Bednění základů pasů rovné odstranění</t>
  </si>
  <si>
    <t>-920386732</t>
  </si>
  <si>
    <t>https://podminky.urs.cz/item/CS_URS_2023_01/274351122</t>
  </si>
  <si>
    <t>Svislé a kompletní konstrukce</t>
  </si>
  <si>
    <t>19</t>
  </si>
  <si>
    <t>311272227</t>
  </si>
  <si>
    <t>Zdivo z pórobetonových tvárnic na tenké maltové lože, tl. zdiva 300 mm pevnost tvárnic přes P2 do P4, objemová hmotnost do 450 kg/m3 na pero a drážku</t>
  </si>
  <si>
    <t>97367826</t>
  </si>
  <si>
    <t>https://podminky.urs.cz/item/CS_URS_2023_01/311272227</t>
  </si>
  <si>
    <t xml:space="preserve">výtahová šachta </t>
  </si>
  <si>
    <t>(3,4+1,95)*2*12,6</t>
  </si>
  <si>
    <t>(2,4+2,4+1,6)*0,65</t>
  </si>
  <si>
    <t>-1,18*2,22*7</t>
  </si>
  <si>
    <t>2,06*3,05*3</t>
  </si>
  <si>
    <t>Součet</t>
  </si>
  <si>
    <t>20</t>
  </si>
  <si>
    <t>317168023</t>
  </si>
  <si>
    <t>Překlady keramické ploché osazené do maltového lože, výšky překladu 71 mm šířky 145 mm, délky 1500 mm</t>
  </si>
  <si>
    <t>kus</t>
  </si>
  <si>
    <t>1322498965</t>
  </si>
  <si>
    <t>https://podminky.urs.cz/item/CS_URS_2023_01/317168023</t>
  </si>
  <si>
    <t>8 "výtahová šachta</t>
  </si>
  <si>
    <t>317234410</t>
  </si>
  <si>
    <t>Vyzdívka mezi nosníky cihlami pálenými na maltu cementovou</t>
  </si>
  <si>
    <t>-408339658</t>
  </si>
  <si>
    <t>https://podminky.urs.cz/item/CS_URS_2023_01/317234410</t>
  </si>
  <si>
    <t>2,375*0,5*0,15 "1.np</t>
  </si>
  <si>
    <t>22</t>
  </si>
  <si>
    <t>317944323</t>
  </si>
  <si>
    <t>Válcované nosníky dodatečně osazované do připravených otvorů bez zazdění hlav č. 14 až 22</t>
  </si>
  <si>
    <t>-589889119</t>
  </si>
  <si>
    <t>https://podminky.urs.cz/item/CS_URS_2023_01/317944323</t>
  </si>
  <si>
    <t>0,10189 "1.np I140</t>
  </si>
  <si>
    <t>23</t>
  </si>
  <si>
    <t>346244381</t>
  </si>
  <si>
    <t>Plentování ocelových válcovaných nosníků jednostranné cihlami na maltu, výška stojiny do 200 mm</t>
  </si>
  <si>
    <t>2067901219</t>
  </si>
  <si>
    <t>https://podminky.urs.cz/item/CS_URS_2023_01/346244381</t>
  </si>
  <si>
    <t>2,375*2*0,14+2,1*0,5 "1.np</t>
  </si>
  <si>
    <t>24</t>
  </si>
  <si>
    <t>389381001</t>
  </si>
  <si>
    <t>Dobetonování prefabrikovaných konstrukcí</t>
  </si>
  <si>
    <t>-486245855</t>
  </si>
  <si>
    <t>https://podminky.urs.cz/item/CS_URS_2023_01/389381001</t>
  </si>
  <si>
    <t>1,8*0,25*0,09 "strop výtahu</t>
  </si>
  <si>
    <t>Vodorovné konstrukce</t>
  </si>
  <si>
    <t>25</t>
  </si>
  <si>
    <t>411121232</t>
  </si>
  <si>
    <t>Montáž prefabrikovaných železobetonových stropů se zalitím spár, včetně podpěrné konstrukce, na cementovou maltu ze stropních desek, šířky do 600 mm a délky přes 900 do 1800 mm</t>
  </si>
  <si>
    <t>-969793787</t>
  </si>
  <si>
    <t>https://podminky.urs.cz/item/CS_URS_2023_01/411121232</t>
  </si>
  <si>
    <t>6 "strop výtahové šachty</t>
  </si>
  <si>
    <t>26</t>
  </si>
  <si>
    <t>M</t>
  </si>
  <si>
    <t>59341734</t>
  </si>
  <si>
    <t>deska stropní vylehčená PZD 1790x290x90mm, 3kN/m2</t>
  </si>
  <si>
    <t>2021501822</t>
  </si>
  <si>
    <t>27</t>
  </si>
  <si>
    <t>417321616</t>
  </si>
  <si>
    <t>Ztužující pásy a věnce z betonu železového (bez výztuže) tř. C 30/37</t>
  </si>
  <si>
    <t>-1425379453</t>
  </si>
  <si>
    <t>https://podminky.urs.cz/item/CS_URS_2023_01/417321616</t>
  </si>
  <si>
    <t>28,5*0,3*0,2 "výtahová šachta</t>
  </si>
  <si>
    <t>28</t>
  </si>
  <si>
    <t>417351115</t>
  </si>
  <si>
    <t>Bednění bočnic ztužujících pásů a věnců včetně vzpěr zřízení</t>
  </si>
  <si>
    <t>-841340826</t>
  </si>
  <si>
    <t>https://podminky.urs.cz/item/CS_URS_2023_01/417351115</t>
  </si>
  <si>
    <t>28,5*2*0,2</t>
  </si>
  <si>
    <t>29</t>
  </si>
  <si>
    <t>417351116</t>
  </si>
  <si>
    <t>Bednění bočnic ztužujících pásů a věnců včetně vzpěr odstranění</t>
  </si>
  <si>
    <t>2012751798</t>
  </si>
  <si>
    <t>https://podminky.urs.cz/item/CS_URS_2023_01/417351116</t>
  </si>
  <si>
    <t>30</t>
  </si>
  <si>
    <t>417361821</t>
  </si>
  <si>
    <t>Výztuž ztužujících pásů a věnců z betonářské oceli 10 505 (R) nebo BSt 500</t>
  </si>
  <si>
    <t>1744911158</t>
  </si>
  <si>
    <t>https://podminky.urs.cz/item/CS_URS_2023_01/417361821</t>
  </si>
  <si>
    <t>160*0,000222+124*0,000617 "pr.6 a pr.10</t>
  </si>
  <si>
    <t>Úpravy povrchů, podlahy a osazování výplní</t>
  </si>
  <si>
    <t>31</t>
  </si>
  <si>
    <t>611321121</t>
  </si>
  <si>
    <t>Omítka vápenocementová vnitřních ploch nanášená ručně jednovrstvá, tloušťky do 10 mm hladká vodorovných konstrukcí stropů rovných</t>
  </si>
  <si>
    <t>-1115790467</t>
  </si>
  <si>
    <t>https://podminky.urs.cz/item/CS_URS_2023_01/611321121</t>
  </si>
  <si>
    <t>3,12 "výtah</t>
  </si>
  <si>
    <t>32</t>
  </si>
  <si>
    <t>611321131</t>
  </si>
  <si>
    <t>Potažení vnitřních ploch vápenocementovým štukem tloušťky do 3 mm vodorovných konstrukcí stropů rovných</t>
  </si>
  <si>
    <t>-235527971</t>
  </si>
  <si>
    <t>https://podminky.urs.cz/item/CS_URS_2023_01/611321131</t>
  </si>
  <si>
    <t>73,06 "1.np</t>
  </si>
  <si>
    <t>321,61 "2.np</t>
  </si>
  <si>
    <t>321,49 "3.np</t>
  </si>
  <si>
    <t>33</t>
  </si>
  <si>
    <t>612142001</t>
  </si>
  <si>
    <t>Potažení vnitřních ploch pletivem v ploše nebo pruzích, na plném podkladu sklovláknitým vtlačením do tmelu stěn</t>
  </si>
  <si>
    <t>1607285601</t>
  </si>
  <si>
    <t>https://podminky.urs.cz/item/CS_URS_2023_01/612142001</t>
  </si>
  <si>
    <t>25*3 "odhad</t>
  </si>
  <si>
    <t>34</t>
  </si>
  <si>
    <t>612321121</t>
  </si>
  <si>
    <t>Omítka vápenocementová vnitřních ploch nanášená ručně jednovrstvá, tloušťky do 10 mm hladká svislých konstrukcí stěn</t>
  </si>
  <si>
    <t>699143168</t>
  </si>
  <si>
    <t>https://podminky.urs.cz/item/CS_URS_2023_01/612321121</t>
  </si>
  <si>
    <t>výtah.šachta</t>
  </si>
  <si>
    <t>(1,95+1,6)*2*13,2</t>
  </si>
  <si>
    <t>-1,18*2,22*4</t>
  </si>
  <si>
    <t>5,62*4*0,3 "</t>
  </si>
  <si>
    <t>35</t>
  </si>
  <si>
    <t>612321131</t>
  </si>
  <si>
    <t>Potažení vnitřních ploch vápenocementovým štukem tloušťky do 3 mm svislých konstrukcí stěn</t>
  </si>
  <si>
    <t>-1939690744</t>
  </si>
  <si>
    <t>https://podminky.urs.cz/item/CS_URS_2023_01/612321131</t>
  </si>
  <si>
    <t xml:space="preserve">112,64 "1.np </t>
  </si>
  <si>
    <t>656,85 "2.np</t>
  </si>
  <si>
    <t>669,21 "3.np</t>
  </si>
  <si>
    <t>36</t>
  </si>
  <si>
    <t>612321141</t>
  </si>
  <si>
    <t>Omítka vápenocementová vnitřních ploch nanášená ručně dvouvrstvá, tloušťky jádrové omítky do 10 mm a tloušťky štuku do 3 mm štuková svislých konstrukcí stěn</t>
  </si>
  <si>
    <t>710750647</t>
  </si>
  <si>
    <t>https://podminky.urs.cz/item/CS_URS_2023_01/612321141</t>
  </si>
  <si>
    <t>6*3 "1.np-3.np</t>
  </si>
  <si>
    <t>37</t>
  </si>
  <si>
    <t>619991001</t>
  </si>
  <si>
    <t>Zakrytí vnitřních ploch před znečištěním včetně pozdějšího odkrytí podlah fólií přilepenou lepící páskou</t>
  </si>
  <si>
    <t>1412566027</t>
  </si>
  <si>
    <t>https://podminky.urs.cz/item/CS_URS_2023_01/619991001</t>
  </si>
  <si>
    <t>50*3 "odhad</t>
  </si>
  <si>
    <t>38</t>
  </si>
  <si>
    <t>619991011</t>
  </si>
  <si>
    <t>Zakrytí vnitřních ploch před znečištěním včetně pozdějšího odkrytí konstrukcí a prvků obalením fólií a přelepením páskou</t>
  </si>
  <si>
    <t>427863711</t>
  </si>
  <si>
    <t>https://podminky.urs.cz/item/CS_URS_2023_01/619991011</t>
  </si>
  <si>
    <t>39</t>
  </si>
  <si>
    <t>622142001</t>
  </si>
  <si>
    <t>Potažení vnějších ploch pletivem v ploše nebo pruzích, na plném podkladu sklovláknitým vtlačením do tmelu stěn</t>
  </si>
  <si>
    <t>-1069690179</t>
  </si>
  <si>
    <t>https://podminky.urs.cz/item/CS_URS_2023_01/622142001</t>
  </si>
  <si>
    <t>66 "fasáda B</t>
  </si>
  <si>
    <t>29,5*0,15 "ostění</t>
  </si>
  <si>
    <t>40</t>
  </si>
  <si>
    <t>622151031</t>
  </si>
  <si>
    <t>Penetrační nátěr vnějších pastovitých tenkovrstvých omítek silikonový stěn</t>
  </si>
  <si>
    <t>353734738</t>
  </si>
  <si>
    <t>https://podminky.urs.cz/item/CS_URS_2023_01/622151031</t>
  </si>
  <si>
    <t>72 "fasáda A</t>
  </si>
  <si>
    <t>6,2 "doplnění fasády</t>
  </si>
  <si>
    <t>8,85+4,425 "ostění</t>
  </si>
  <si>
    <t>41</t>
  </si>
  <si>
    <t>622211001</t>
  </si>
  <si>
    <t>Montáž kontaktního zateplení lepením a mechanickým kotvením z polystyrenových desek na vnější stěny, na podklad betonový nebo z lehčeného betonu, z tvárnic keramických nebo vápenopískových, tloušťky desek do 40 mm</t>
  </si>
  <si>
    <t>-967285250</t>
  </si>
  <si>
    <t>https://podminky.urs.cz/item/CS_URS_2023_01/622211001</t>
  </si>
  <si>
    <t>29,5*0,3 "ostění</t>
  </si>
  <si>
    <t>42</t>
  </si>
  <si>
    <t>28375931</t>
  </si>
  <si>
    <t>deska EPS 70 fasádní λ=0,039 tl 30mm</t>
  </si>
  <si>
    <t>1995935829</t>
  </si>
  <si>
    <t>8,85*1,05 'Přepočtené koeficientem množství</t>
  </si>
  <si>
    <t>43</t>
  </si>
  <si>
    <t>622211041</t>
  </si>
  <si>
    <t>Montáž kontaktního zateplení lepením a mechanickým kotvením z polystyrenových desek na vnější stěny, na podklad betonový nebo z lehčeného betonu, z tvárnic keramických nebo vápenopískových, tloušťky desek přes 160 do 200 mm</t>
  </si>
  <si>
    <t>-889790959</t>
  </si>
  <si>
    <t>https://podminky.urs.cz/item/CS_URS_2023_01/622211041</t>
  </si>
  <si>
    <t>44</t>
  </si>
  <si>
    <t>28375953</t>
  </si>
  <si>
    <t>deska EPS 70 fasádní λ=0,039 tl 180mm</t>
  </si>
  <si>
    <t>1560379719</t>
  </si>
  <si>
    <t>6,2*1,05 'Přepočtené koeficientem množství</t>
  </si>
  <si>
    <t>45</t>
  </si>
  <si>
    <t>622221031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</si>
  <si>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</si>
  <si>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1042766347</t>
  </si>
  <si>
    <t>https://podminky.urs.cz/item/CS_URS_2023_01/622221031</t>
  </si>
  <si>
    <t>46</t>
  </si>
  <si>
    <t>63151538</t>
  </si>
  <si>
    <t>deska tepelně izolační minerální kontaktních fasád podélné vlákno λ=0,036 tl 160mm</t>
  </si>
  <si>
    <t>745100486</t>
  </si>
  <si>
    <t>72*1,05 'Přepočtené koeficientem množství</t>
  </si>
  <si>
    <t>47</t>
  </si>
  <si>
    <t>622252001</t>
  </si>
  <si>
    <t>Montáž profilů kontaktního zateplení zakládacích soklových připevněných hmoždinkami</t>
  </si>
  <si>
    <t>m</t>
  </si>
  <si>
    <t>-560534162</t>
  </si>
  <si>
    <t>https://podminky.urs.cz/item/CS_URS_2023_01/622252001</t>
  </si>
  <si>
    <t>48</t>
  </si>
  <si>
    <t>59051653</t>
  </si>
  <si>
    <t>profil zakládací Al tl 0,7mm pro ETICS pro izolant tl 160mm</t>
  </si>
  <si>
    <t>-828757809</t>
  </si>
  <si>
    <t>7,6*1,05 'Přepočtené koeficientem množství</t>
  </si>
  <si>
    <t>49</t>
  </si>
  <si>
    <t>622252002</t>
  </si>
  <si>
    <t>Montáž profilů kontaktního zateplení ostatních stěnových, dilatačních apod. lepených do tmelu</t>
  </si>
  <si>
    <t>-1321801694</t>
  </si>
  <si>
    <t>https://podminky.urs.cz/item/CS_URS_2023_01/622252002</t>
  </si>
  <si>
    <t>9,6+7,35+36,85+45,4</t>
  </si>
  <si>
    <t>50</t>
  </si>
  <si>
    <t>59051510</t>
  </si>
  <si>
    <t>profil začišťovací s okapnicí PVC s výztužnou tkaninou pro nadpraží ETICS</t>
  </si>
  <si>
    <t>739185434</t>
  </si>
  <si>
    <t>9,6</t>
  </si>
  <si>
    <t>9,6*1,05 'Přepočtené koeficientem množství</t>
  </si>
  <si>
    <t>51</t>
  </si>
  <si>
    <t>59051512</t>
  </si>
  <si>
    <t>profil začišťovací s okapnicí PVC s výztužnou tkaninou pro parapet ETICS</t>
  </si>
  <si>
    <t>1340892512</t>
  </si>
  <si>
    <t>7,35</t>
  </si>
  <si>
    <t>7,35*1,05 'Přepočtené koeficientem množství</t>
  </si>
  <si>
    <t>52</t>
  </si>
  <si>
    <t>59051476</t>
  </si>
  <si>
    <t>profil začišťovací PVC 9mm s výztužnou tkaninou pro ostění ETICS</t>
  </si>
  <si>
    <t>-1227056670</t>
  </si>
  <si>
    <t>36,85</t>
  </si>
  <si>
    <t>36,85*1,05 'Přepočtené koeficientem množství</t>
  </si>
  <si>
    <t>53</t>
  </si>
  <si>
    <t>63127416</t>
  </si>
  <si>
    <t>profil rohový PVC 23x23mm s výztužnou tkaninou š 100mm pro ETICS</t>
  </si>
  <si>
    <t>-1827164828</t>
  </si>
  <si>
    <t>12,75*2+19,9</t>
  </si>
  <si>
    <t>45,4*1,05 'Přepočtené koeficientem množství</t>
  </si>
  <si>
    <t>54</t>
  </si>
  <si>
    <t>622531022</t>
  </si>
  <si>
    <t>Omítka tenkovrstvá silikonová vnějších ploch probarvená bez penetrace zatíraná (škrábaná), zrnitost 2,0 mm stěn</t>
  </si>
  <si>
    <t>1457502412</t>
  </si>
  <si>
    <t>https://podminky.urs.cz/item/CS_URS_2023_01/622531022</t>
  </si>
  <si>
    <t>55</t>
  </si>
  <si>
    <t>629991011</t>
  </si>
  <si>
    <t>Zakrytí vnějších ploch před znečištěním včetně pozdějšího odkrytí výplní otvorů a svislých ploch fólií přilepenou lepící páskou</t>
  </si>
  <si>
    <t>-252267430</t>
  </si>
  <si>
    <t>https://podminky.urs.cz/item/CS_URS_2023_01/629991011</t>
  </si>
  <si>
    <t>25 "odhad</t>
  </si>
  <si>
    <t>56</t>
  </si>
  <si>
    <t>632451024</t>
  </si>
  <si>
    <t>Potěr cementový vyrovnávací z malty (MC-15) v pásu o průměrné (střední) tl. přes 40 do 50 mm</t>
  </si>
  <si>
    <t>-353189357</t>
  </si>
  <si>
    <t>https://podminky.urs.cz/item/CS_URS_2023_01/632451024</t>
  </si>
  <si>
    <t>(6,9+3,6)*0,2 "elektrokanál 2.np a 3.np</t>
  </si>
  <si>
    <t>57</t>
  </si>
  <si>
    <t>632451032</t>
  </si>
  <si>
    <t>Potěr cementový vyrovnávací z malty (MC-15) v ploše o průměrné (střední) tl. přes 20 do 30 mm</t>
  </si>
  <si>
    <t>-1929326569</t>
  </si>
  <si>
    <t>https://podminky.urs.cz/item/CS_URS_2023_01/632451032</t>
  </si>
  <si>
    <t>1,95*1,8 "strop výtahu</t>
  </si>
  <si>
    <t>58</t>
  </si>
  <si>
    <t>632451034</t>
  </si>
  <si>
    <t>Potěr cementový vyrovnávací z malty (MC-15) v ploše o průměrné (střední) tl. přes 40 do 50 mm</t>
  </si>
  <si>
    <t>596642661</t>
  </si>
  <si>
    <t>https://podminky.urs.cz/item/CS_URS_2023_01/632451034</t>
  </si>
  <si>
    <t>2,1*1,6 "střecha výtahu</t>
  </si>
  <si>
    <t>59</t>
  </si>
  <si>
    <t>63550001R</t>
  </si>
  <si>
    <t>Úprava prahu u vstupu do 1.np z vnějšího schodiště -dle PD</t>
  </si>
  <si>
    <t>-724732300</t>
  </si>
  <si>
    <t>60</t>
  </si>
  <si>
    <t>637111111</t>
  </si>
  <si>
    <t>Okapový chodník z kameniva s udusáním a urovnáním povrchu ze štěrkopísku tl. 100 mm</t>
  </si>
  <si>
    <t>1440774102</t>
  </si>
  <si>
    <t>https://podminky.urs.cz/item/CS_URS_2023_01/637111111</t>
  </si>
  <si>
    <t>2,5*0,5</t>
  </si>
  <si>
    <t>61</t>
  </si>
  <si>
    <t>637211124</t>
  </si>
  <si>
    <t>Okapový chodník z dlaždic betonových do písku se zalitím spár cementovou maltou, tl. dlaždic 50 mm</t>
  </si>
  <si>
    <t>-300006149</t>
  </si>
  <si>
    <t>https://podminky.urs.cz/item/CS_URS_2023_01/637211124</t>
  </si>
  <si>
    <t>62</t>
  </si>
  <si>
    <t>637311131</t>
  </si>
  <si>
    <t>Okapový chodník z obrubníků betonových zahradních, se zalitím spár cementovou maltou do lože z betonu prostého</t>
  </si>
  <si>
    <t>755132024</t>
  </si>
  <si>
    <t>https://podminky.urs.cz/item/CS_URS_2023_01/637311131</t>
  </si>
  <si>
    <t>Ostatní konstrukce a práce, bourání</t>
  </si>
  <si>
    <t>63</t>
  </si>
  <si>
    <t>941111122</t>
  </si>
  <si>
    <t>Montáž lešení řadového trubkového lehkého pracovního s podlahami s provozním zatížením tř. 3 do 200 kg/m2 šířky tř. W09 od 0,9 do 1,2 m, výšky přes 10 do 25 m</t>
  </si>
  <si>
    <t>-1811471925</t>
  </si>
  <si>
    <t>https://podminky.urs.cz/item/CS_URS_2023_01/941111122</t>
  </si>
  <si>
    <t xml:space="preserve">15*12 "výtahová šachta </t>
  </si>
  <si>
    <t>64</t>
  </si>
  <si>
    <t>941111222</t>
  </si>
  <si>
    <t>Montáž lešení řadového trubkového lehkého pracovního s podlahami s provozním zatížením tř. 3 do 200 kg/m2 Příplatek za první a každý další den použití lešení k ceně -1122</t>
  </si>
  <si>
    <t>1807185558</t>
  </si>
  <si>
    <t>https://podminky.urs.cz/item/CS_URS_2023_01/941111222</t>
  </si>
  <si>
    <t>180*3*30 "3 měsíce</t>
  </si>
  <si>
    <t>65</t>
  </si>
  <si>
    <t>941111822</t>
  </si>
  <si>
    <t>Demontáž lešení řadového trubkového lehkého pracovního s podlahami s provozním zatížením tř. 3 do 200 kg/m2 šířky tř. W09 od 0,9 do 1,2 m, výšky přes 10 do 25 m</t>
  </si>
  <si>
    <t>-505258638</t>
  </si>
  <si>
    <t>https://podminky.urs.cz/item/CS_URS_2023_01/941111822</t>
  </si>
  <si>
    <t>66</t>
  </si>
  <si>
    <t>944511111</t>
  </si>
  <si>
    <t>Montáž ochranné sítě zavěšené na konstrukci lešení z textilie z umělých vláken</t>
  </si>
  <si>
    <t>877301715</t>
  </si>
  <si>
    <t>https://podminky.urs.cz/item/CS_URS_2023_01/944511111</t>
  </si>
  <si>
    <t>67</t>
  </si>
  <si>
    <t>944511211</t>
  </si>
  <si>
    <t>Montáž ochranné sítě Příplatek za první a každý další den použití sítě k ceně -1111</t>
  </si>
  <si>
    <t>1531334892</t>
  </si>
  <si>
    <t>https://podminky.urs.cz/item/CS_URS_2023_01/944511211</t>
  </si>
  <si>
    <t>68</t>
  </si>
  <si>
    <t>944511811</t>
  </si>
  <si>
    <t>Demontáž ochranné sítě zavěšené na konstrukci lešení z textilie z umělých vláken</t>
  </si>
  <si>
    <t>1843545225</t>
  </si>
  <si>
    <t>https://podminky.urs.cz/item/CS_URS_2023_01/944511811</t>
  </si>
  <si>
    <t>69</t>
  </si>
  <si>
    <t>949101111</t>
  </si>
  <si>
    <t>Lešení pomocné pracovní pro objekty pozemních staveb pro zatížení do 150 kg/m2, o výšce lešeňové podlahy do 1,9 m</t>
  </si>
  <si>
    <t>-140224300</t>
  </si>
  <si>
    <t>https://podminky.urs.cz/item/CS_URS_2023_01/949101111</t>
  </si>
  <si>
    <t>70</t>
  </si>
  <si>
    <t>949311112</t>
  </si>
  <si>
    <t>Montáž lešení trubkového do šachet (výtahových, potrubních) o půdorysné ploše do 6 m2, výšky přes 10 do 20 m</t>
  </si>
  <si>
    <t>-934462906</t>
  </si>
  <si>
    <t>https://podminky.urs.cz/item/CS_URS_2023_01/949311112</t>
  </si>
  <si>
    <t>13,2 "výtahová šachta</t>
  </si>
  <si>
    <t>71</t>
  </si>
  <si>
    <t>949311211</t>
  </si>
  <si>
    <t>Montáž lešení trubkového do šachet (výtahových, potrubních) Příplatek za první a každý další den použití lešení k ceně -1111, -1112 nebo -1113</t>
  </si>
  <si>
    <t>546427358</t>
  </si>
  <si>
    <t>https://podminky.urs.cz/item/CS_URS_2023_01/949311211</t>
  </si>
  <si>
    <t>13,2*3*30 "3 měsíce</t>
  </si>
  <si>
    <t>72</t>
  </si>
  <si>
    <t>949311812</t>
  </si>
  <si>
    <t>Demontáž lešení trubkového do šachet (výtahových, potrubních) o půdorysné ploše do 6 m2, výšky přes 10 do 20 m</t>
  </si>
  <si>
    <t>-888517633</t>
  </si>
  <si>
    <t>https://podminky.urs.cz/item/CS_URS_2023_01/949311812</t>
  </si>
  <si>
    <t>73</t>
  </si>
  <si>
    <t>952901111</t>
  </si>
  <si>
    <t>Vyčištění budov nebo objektů před předáním do užívání budov bytové nebo občanské výstavby, světlé výšky podlaží do 4 m</t>
  </si>
  <si>
    <t>-488713827</t>
  </si>
  <si>
    <t>https://podminky.urs.cz/item/CS_URS_2023_01/952901111</t>
  </si>
  <si>
    <t>74</t>
  </si>
  <si>
    <t>953312122</t>
  </si>
  <si>
    <t>Vložky svislé do dilatačních spár z polystyrenových desek extrudovaných včetně dodání a osazení, v jakémkoliv zdivu přes 10 do 20 mm</t>
  </si>
  <si>
    <t>1251858774</t>
  </si>
  <si>
    <t>https://podminky.urs.cz/item/CS_URS_2023_01/953312122</t>
  </si>
  <si>
    <t>(2,75+2,4)*2,2+2,75*3,2+2,2*11,5-1,18*2,22*3 "výtah.šachta</t>
  </si>
  <si>
    <t>75</t>
  </si>
  <si>
    <t>962032230</t>
  </si>
  <si>
    <t>Bourání zdiva nadzákladového z cihel nebo tvárnic z cihel pálených nebo vápenopískových, na maltu vápennou nebo vápenocementovou, objemu do 1 m3</t>
  </si>
  <si>
    <t>2112610336</t>
  </si>
  <si>
    <t>https://podminky.urs.cz/item/CS_URS_2023_01/962032230</t>
  </si>
  <si>
    <t>2,1*0,8*0,5 "2.np</t>
  </si>
  <si>
    <t>2,1*0,8*0,5 "3.np</t>
  </si>
  <si>
    <t>76</t>
  </si>
  <si>
    <t>962032231</t>
  </si>
  <si>
    <t>Bourání zdiva nadzákladového z cihel nebo tvárnic z cihel pálených nebo vápenopískových, na maltu vápennou nebo vápenocementovou, objemu přes 1 m3</t>
  </si>
  <si>
    <t>73287773</t>
  </si>
  <si>
    <t>https://podminky.urs.cz/item/CS_URS_2023_01/962032231</t>
  </si>
  <si>
    <t>2,085*2,32*0,5+3,21*0,64*0,5 "1.np</t>
  </si>
  <si>
    <t>77</t>
  </si>
  <si>
    <t>965042121</t>
  </si>
  <si>
    <t>Bourání mazanin betonových nebo z litého asfaltu tl. do 100 mm, plochy do 1 m2</t>
  </si>
  <si>
    <t>-1923448285</t>
  </si>
  <si>
    <t>https://podminky.urs.cz/item/CS_URS_2023_01/965042121</t>
  </si>
  <si>
    <t>6,9*0,2*0,05 "2.np elektrokanály</t>
  </si>
  <si>
    <t>3,6*0,2*0,05 "3.np elektrokanály</t>
  </si>
  <si>
    <t>78</t>
  </si>
  <si>
    <t>965081223</t>
  </si>
  <si>
    <t>Bourání podlah z dlaždic bez podkladního lože nebo mazaniny, s jakoukoliv výplní spár keramických nebo xylolitových tl. přes 10 mm plochy přes 1 m2</t>
  </si>
  <si>
    <t>1123427003</t>
  </si>
  <si>
    <t>https://podminky.urs.cz/item/CS_URS_2023_01/965081223</t>
  </si>
  <si>
    <t>88,6 "2.np</t>
  </si>
  <si>
    <t>88,61 "3.np</t>
  </si>
  <si>
    <t>79</t>
  </si>
  <si>
    <t>968072455</t>
  </si>
  <si>
    <t>Vybourání kovových rámů oken s křídly, dveřních zárubní, vrat, stěn, ostění nebo obkladů dveřních zárubní, plochy do 2 m2</t>
  </si>
  <si>
    <t>1009759237</t>
  </si>
  <si>
    <t>https://podminky.urs.cz/item/CS_URS_2023_01/968072455</t>
  </si>
  <si>
    <t>0,86*2+0,6*2 "1.np</t>
  </si>
  <si>
    <t>0,9*2*3+0,8*2*2+0,6*2*3 "2.np</t>
  </si>
  <si>
    <t>0,9*2*3+0,8*2*2+0,6*2*3 "3.np</t>
  </si>
  <si>
    <t>80</t>
  </si>
  <si>
    <t>968072456</t>
  </si>
  <si>
    <t>Vybourání kovových rámů oken s křídly, dveřních zárubní, vrat, stěn, ostění nebo obkladů dveřních zárubní, plochy přes 2 m2</t>
  </si>
  <si>
    <t>-1743378404</t>
  </si>
  <si>
    <t>https://podminky.urs.cz/item/CS_URS_2023_01/968072456</t>
  </si>
  <si>
    <t>1,72*3,12*1 "1.np</t>
  </si>
  <si>
    <t>1,6*3,1 "2.np</t>
  </si>
  <si>
    <t>1,6*3,1 "3.np</t>
  </si>
  <si>
    <t>81</t>
  </si>
  <si>
    <t>968082018</t>
  </si>
  <si>
    <t>Vybourání plastových rámů oken s křídly, dveřních zárubní, vrat rámu oken s křídly, plochy přes 4 m2</t>
  </si>
  <si>
    <t>1407393420</t>
  </si>
  <si>
    <t>https://podminky.urs.cz/item/CS_URS_2023_01/968082018</t>
  </si>
  <si>
    <t>4,15*2,32 "1.np</t>
  </si>
  <si>
    <t>2,08*2,32 "2.np</t>
  </si>
  <si>
    <t>2,08*2,32 "3.np</t>
  </si>
  <si>
    <t>82</t>
  </si>
  <si>
    <t>974031664</t>
  </si>
  <si>
    <t>Vysekání rýh ve zdivu cihelném na maltu vápennou nebo vápenocementovou pro vtahování nosníků do zdí, před vybouráním otvoru do hl. 150 mm, při v. nosníku do 150 mm</t>
  </si>
  <si>
    <t>-1605659754</t>
  </si>
  <si>
    <t>https://podminky.urs.cz/item/CS_URS_2023_01/974031664</t>
  </si>
  <si>
    <t>2,375*3 "1.np</t>
  </si>
  <si>
    <t>83</t>
  </si>
  <si>
    <t>977311111</t>
  </si>
  <si>
    <t>Řezání stávajících betonových mazanin bez vyztužení hloubky do 50 mm</t>
  </si>
  <si>
    <t>909073824</t>
  </si>
  <si>
    <t>https://podminky.urs.cz/item/CS_URS_2023_01/977311111</t>
  </si>
  <si>
    <t>6,9*2+3,6*2 "elektrokanály 2.np a 3.np</t>
  </si>
  <si>
    <t>84</t>
  </si>
  <si>
    <t>978059541</t>
  </si>
  <si>
    <t>Odsekání obkladů stěn včetně otlučení podkladní omítky až na zdivo z obkládaček vnitřních, z jakýchkoliv materiálů, plochy přes 1 m2</t>
  </si>
  <si>
    <t>735983848</t>
  </si>
  <si>
    <t>https://podminky.urs.cz/item/CS_URS_2023_01/978059541</t>
  </si>
  <si>
    <t>1,3*1,5 "1.np</t>
  </si>
  <si>
    <t>9,1*1,5 "2.np</t>
  </si>
  <si>
    <t>3,5*1,5 "3.np</t>
  </si>
  <si>
    <t>85</t>
  </si>
  <si>
    <t>978071621</t>
  </si>
  <si>
    <t>Odsekání omítky (včetně podkladní) a odstranění tepelné nebo vodotěsné izolace z desek, objemové hmotnosti do 120 kg/m3, tl. přes 50 mm, plochy přes 1 m2</t>
  </si>
  <si>
    <t>-414829971</t>
  </si>
  <si>
    <t>https://podminky.urs.cz/item/CS_URS_2023_01/978071621</t>
  </si>
  <si>
    <t xml:space="preserve">2,55*3,9+0,65*12,15+2,1*2,3+2,1*5,2+1,1*0,8 "KZS </t>
  </si>
  <si>
    <t>86</t>
  </si>
  <si>
    <t>97850001R</t>
  </si>
  <si>
    <t xml:space="preserve">Demontáž tabule 2000/1100mm 2ks, zrcadla 7,2m2 vč. likvidace </t>
  </si>
  <si>
    <t>kpl</t>
  </si>
  <si>
    <t>24455758</t>
  </si>
  <si>
    <t>997</t>
  </si>
  <si>
    <t>Přesun sutě</t>
  </si>
  <si>
    <t>87</t>
  </si>
  <si>
    <t>997013153</t>
  </si>
  <si>
    <t>Vnitrostaveništní doprava suti a vybouraných hmot vodorovně do 50 m svisle s omezením mechanizace pro budovy a haly výšky přes 9 do 12 m</t>
  </si>
  <si>
    <t>-1852759913</t>
  </si>
  <si>
    <t>https://podminky.urs.cz/item/CS_URS_2023_01/997013153</t>
  </si>
  <si>
    <t>88</t>
  </si>
  <si>
    <t>997013501</t>
  </si>
  <si>
    <t>Odvoz suti a vybouraných hmot na skládku nebo meziskládku se složením, na vzdálenost do 1 km</t>
  </si>
  <si>
    <t>-342708717</t>
  </si>
  <si>
    <t>https://podminky.urs.cz/item/CS_URS_2023_01/997013501</t>
  </si>
  <si>
    <t>89</t>
  </si>
  <si>
    <t>997013509</t>
  </si>
  <si>
    <t>Odvoz suti a vybouraných hmot na skládku nebo meziskládku se složením, na vzdálenost Příplatek k ceně za každý další i započatý 1 km přes 1 km</t>
  </si>
  <si>
    <t>231793890</t>
  </si>
  <si>
    <t>https://podminky.urs.cz/item/CS_URS_2023_01/997013509</t>
  </si>
  <si>
    <t>30,509*24 "celkem 25km</t>
  </si>
  <si>
    <t>90</t>
  </si>
  <si>
    <t>997013631</t>
  </si>
  <si>
    <t>Poplatek za uložení stavebního odpadu na skládce (skládkovné) směsného stavebního a demoličního zatříděného do Katalogu odpadů pod kódem 17 09 04</t>
  </si>
  <si>
    <t>-2062663789</t>
  </si>
  <si>
    <t>https://podminky.urs.cz/item/CS_URS_2023_01/997013631</t>
  </si>
  <si>
    <t>998</t>
  </si>
  <si>
    <t>Přesun hmot</t>
  </si>
  <si>
    <t>91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</si>
  <si>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</si>
  <si>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</si>
  <si>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1647727056</t>
  </si>
  <si>
    <t>https://podminky.urs.cz/item/CS_URS_2023_01/998011002</t>
  </si>
  <si>
    <t>PSV</t>
  </si>
  <si>
    <t>Práce a dodávky PSV</t>
  </si>
  <si>
    <t>711</t>
  </si>
  <si>
    <t>Izolace proti vodě, vlhkosti a plynům</t>
  </si>
  <si>
    <t>92</t>
  </si>
  <si>
    <t>711161212</t>
  </si>
  <si>
    <t>Izolace proti zemní vlhkosti a beztlakové vodě nopovými fóliemi na ploše svislé S vrstva ochranná, odvětrávací a drenážní výška nopku 8,0 mm, tl. fólie do 0,6 mm</t>
  </si>
  <si>
    <t>-390996261</t>
  </si>
  <si>
    <t>https://podminky.urs.cz/item/CS_URS_2023_01/711161212</t>
  </si>
  <si>
    <t>(2,75+2,4)*1,65 "výtah.šachta</t>
  </si>
  <si>
    <t>93</t>
  </si>
  <si>
    <t>711161383</t>
  </si>
  <si>
    <t>Izolace proti zemní vlhkosti a beztlakové vodě nopovými fóliemi ostatní ukončení izolace lištou</t>
  </si>
  <si>
    <t>1802084959</t>
  </si>
  <si>
    <t>https://podminky.urs.cz/item/CS_URS_2023_01/711161383</t>
  </si>
  <si>
    <t>2,75+2,4 "výtah.šachta</t>
  </si>
  <si>
    <t>94</t>
  </si>
  <si>
    <t>711461103</t>
  </si>
  <si>
    <t>Provedení izolace proti povrchové a podpovrchové tlakové vodě fóliemi na ploše vodorovné V přilepenou v plné ploše</t>
  </si>
  <si>
    <t>-2117195204</t>
  </si>
  <si>
    <t>https://podminky.urs.cz/item/CS_URS_2023_01/711461103</t>
  </si>
  <si>
    <t>2,4*2,75 "výtah -zákl.deska</t>
  </si>
  <si>
    <t>95</t>
  </si>
  <si>
    <t>711462103</t>
  </si>
  <si>
    <t>Provedení izolace proti povrchové a podpovrchové tlakové vodě fóliemi na ploše svislé S přilepenou v plné ploše</t>
  </si>
  <si>
    <t>2121758123</t>
  </si>
  <si>
    <t>https://podminky.urs.cz/item/CS_URS_2023_01/711462103</t>
  </si>
  <si>
    <t>(2,75+2,4)*2,4+(2,75+2,4)*1,65 "výtah.šachta</t>
  </si>
  <si>
    <t>96</t>
  </si>
  <si>
    <t>28322004</t>
  </si>
  <si>
    <t>fólie hydroizolační pro spodní stavbu mPVC tl 1,5mm</t>
  </si>
  <si>
    <t>-735281220</t>
  </si>
  <si>
    <t>6,6+20,858</t>
  </si>
  <si>
    <t>27,458*1,1655 'Přepočtené koeficientem množství</t>
  </si>
  <si>
    <t>97</t>
  </si>
  <si>
    <t>711491172</t>
  </si>
  <si>
    <t>Provedení doplňků izolace proti vodě textilií na ploše vodorovné V vrstva ochranná</t>
  </si>
  <si>
    <t>-90439237</t>
  </si>
  <si>
    <t>https://podminky.urs.cz/item/CS_URS_2023_01/711491172</t>
  </si>
  <si>
    <t>98</t>
  </si>
  <si>
    <t>711491272</t>
  </si>
  <si>
    <t>Provedení doplňků izolace proti vodě textilií na ploše svislé S vrstva ochranná</t>
  </si>
  <si>
    <t>-673238365</t>
  </si>
  <si>
    <t>https://podminky.urs.cz/item/CS_URS_2023_01/711491272</t>
  </si>
  <si>
    <t>99</t>
  </si>
  <si>
    <t>69311172</t>
  </si>
  <si>
    <t>geotextilie PP s ÚV stabilizací 300g/m2</t>
  </si>
  <si>
    <t>380085574</t>
  </si>
  <si>
    <t>9,12+8,498</t>
  </si>
  <si>
    <t>17,618*1,05 'Přepočtené koeficientem množství</t>
  </si>
  <si>
    <t>100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</si>
  <si>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</si>
  <si>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</si>
  <si>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</si>
  <si>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1030666225</t>
  </si>
  <si>
    <t>https://podminky.urs.cz/item/CS_URS_2023_01/998711202</t>
  </si>
  <si>
    <t>712</t>
  </si>
  <si>
    <t>Povlakové krytiny</t>
  </si>
  <si>
    <t>101</t>
  </si>
  <si>
    <t>712361701</t>
  </si>
  <si>
    <t>Provedení povlakové krytiny střech plochých do 10° fólií položenou volně s přilepením spojů</t>
  </si>
  <si>
    <t>-1913470170</t>
  </si>
  <si>
    <t>https://podminky.urs.cz/item/CS_URS_2023_01/712361701</t>
  </si>
  <si>
    <t>1,8*1,95 "střecha výtahu</t>
  </si>
  <si>
    <t>102</t>
  </si>
  <si>
    <t>28329276</t>
  </si>
  <si>
    <t>fólie PE vyztužená pro parotěsnou vrstvu (reakce na oheň - třída E) 140g/m2</t>
  </si>
  <si>
    <t>935647599</t>
  </si>
  <si>
    <t>3,51</t>
  </si>
  <si>
    <t>3,51*1,15 'Přepočtené koeficientem množství</t>
  </si>
  <si>
    <t>103</t>
  </si>
  <si>
    <t>712363544</t>
  </si>
  <si>
    <t>Provedení povlakové krytiny střech plochých do 10° s mechanicky kotvenou izolací včetně položení fólie a horkovzdušného svaření tl. tepelné izolace přes 200 do 240 mm budovy výšky do 18 m, kotvené do betonu vnitřní pole</t>
  </si>
  <si>
    <t>-725956842</t>
  </si>
  <si>
    <t>https://podminky.urs.cz/item/CS_URS_2023_01/712363544</t>
  </si>
  <si>
    <t>2,55*2,52+5,78*0,4 "střecha výtahu</t>
  </si>
  <si>
    <t>104</t>
  </si>
  <si>
    <t>28322000</t>
  </si>
  <si>
    <t>fólie hydroizolační střešní mPVC mechanicky kotvená tl 2,0mm šedá</t>
  </si>
  <si>
    <t>1681902535</t>
  </si>
  <si>
    <t>8,738*1,15 'Přepočtené koeficientem množství</t>
  </si>
  <si>
    <t>105</t>
  </si>
  <si>
    <t>712391171</t>
  </si>
  <si>
    <t>Provedení povlakové krytiny střech plochých do 10° -ostatní práce provedení vrstvy textilní podkladní</t>
  </si>
  <si>
    <t>-962313070</t>
  </si>
  <si>
    <t>https://podminky.urs.cz/item/CS_URS_2023_01/712391171</t>
  </si>
  <si>
    <t>106</t>
  </si>
  <si>
    <t>69334002</t>
  </si>
  <si>
    <t>separační podložka střech 300g/m2</t>
  </si>
  <si>
    <t>-1716795168</t>
  </si>
  <si>
    <t>107</t>
  </si>
  <si>
    <t>998712202</t>
  </si>
  <si>
    <t>Přesun hmot pro povlakové krytiny stanovený procentní sazbou (%) z ceny vodorovná dopravní vzdálenost do 50 m v objektech výšky přes 6 do 12 m</t>
  </si>
  <si>
    <t>582081799</t>
  </si>
  <si>
    <t>https://podminky.urs.cz/item/CS_URS_2023_01/998712202</t>
  </si>
  <si>
    <t>713</t>
  </si>
  <si>
    <t>Izolace tepelné</t>
  </si>
  <si>
    <t>108</t>
  </si>
  <si>
    <t>713123212</t>
  </si>
  <si>
    <t>Montáž tepelně izolačního systému základové desky z XPS desek na svislé ploše přilepených nízkoexpanzní (PUR) pěnou jednovrstvého tloušťky izolace přes 100 do 200 mm</t>
  </si>
  <si>
    <t>592463799</t>
  </si>
  <si>
    <t>https://podminky.urs.cz/item/CS_URS_2023_01/713123212</t>
  </si>
  <si>
    <t>109</t>
  </si>
  <si>
    <t>28376425</t>
  </si>
  <si>
    <t>deska XPS hrana polodrážková a hladký povrch 300kPA tl 160mm</t>
  </si>
  <si>
    <t>1051681338</t>
  </si>
  <si>
    <t>8,498*1,08 'Přepočtené koeficientem množství</t>
  </si>
  <si>
    <t>110</t>
  </si>
  <si>
    <t>713141151</t>
  </si>
  <si>
    <t>Montáž tepelné izolace střech plochých rohožemi, pásy, deskami, dílci, bloky (izolační materiál ve specifikaci) kladenými volně jednovrstvá</t>
  </si>
  <si>
    <t>-1687517860</t>
  </si>
  <si>
    <t>https://podminky.urs.cz/item/CS_URS_2023_01/713141151</t>
  </si>
  <si>
    <t>111</t>
  </si>
  <si>
    <t>28372312</t>
  </si>
  <si>
    <t>deska EPS 100 pro konstrukce s běžným zatížením λ=0,037 tl 120mm</t>
  </si>
  <si>
    <t>30425819</t>
  </si>
  <si>
    <t>3,36*1,05 'Přepočtené koeficientem množství</t>
  </si>
  <si>
    <t>112</t>
  </si>
  <si>
    <t>713141253</t>
  </si>
  <si>
    <t>Montáž tepelné izolace střech plochých mechanické přikotvení šrouby včetně dodávky šroubů, bez položení tepelné izolace tl. izolace přes 200 do 240 mm do betonu</t>
  </si>
  <si>
    <t>-1385190593</t>
  </si>
  <si>
    <t>https://podminky.urs.cz/item/CS_URS_2023_01/713141253</t>
  </si>
  <si>
    <t>113</t>
  </si>
  <si>
    <t>713141311</t>
  </si>
  <si>
    <t>Montáž tepelné izolace střech plochých spádovými klíny v ploše kladenými volně</t>
  </si>
  <si>
    <t>1011945004</t>
  </si>
  <si>
    <t>https://podminky.urs.cz/item/CS_URS_2023_01/713141311</t>
  </si>
  <si>
    <t>114</t>
  </si>
  <si>
    <t>28376141</t>
  </si>
  <si>
    <t>klín izolační EPS 100 spád do 5%</t>
  </si>
  <si>
    <t>-1790401702</t>
  </si>
  <si>
    <t>3,36*0,09</t>
  </si>
  <si>
    <t>115</t>
  </si>
  <si>
    <t>998713202</t>
  </si>
  <si>
    <t>Přesun hmot pro izolace tepelné stanovený procentní sazbou (%) z ceny vodorovná dopravní vzdálenost do 50 m v objektech výšky přes 6 do 12 m</t>
  </si>
  <si>
    <t>CS ÚRS 2023 03</t>
  </si>
  <si>
    <t>1988650136</t>
  </si>
  <si>
    <t>https://podminky.urs.cz/item/CS_URS_2023_03/998713202</t>
  </si>
  <si>
    <t>763</t>
  </si>
  <si>
    <t>Konstrukce suché výstavby</t>
  </si>
  <si>
    <t>116</t>
  </si>
  <si>
    <t>763121431</t>
  </si>
  <si>
    <t>Stěna předsazená ze sádrokartonových desek s nosnou konstrukcí z ocelových profilů CW, UW jednoduše opláštěná deskou protipožární impregnovanou DFH2 tl. 12,5 mm s izolací, EI 30, Rw do 12 dB, stěna tl. 62,5 mm, profil 50</t>
  </si>
  <si>
    <t>1647305395</t>
  </si>
  <si>
    <t>https://podminky.urs.cz/item/CS_URS_2023_01/763121431</t>
  </si>
  <si>
    <t>5,9*2,66 "3.np</t>
  </si>
  <si>
    <t>117</t>
  </si>
  <si>
    <t>763121714</t>
  </si>
  <si>
    <t>Stěna předsazená ze sádrokartonových desek ostatní konstrukce a práce na předsazených stěnách ze sádrokartonových desek základní penetrační nátěr</t>
  </si>
  <si>
    <t>-1483732368</t>
  </si>
  <si>
    <t>https://podminky.urs.cz/item/CS_URS_2023_01/763121714</t>
  </si>
  <si>
    <t>118</t>
  </si>
  <si>
    <t>998763402</t>
  </si>
  <si>
    <t>Přesun hmot pro konstrukce montované z desek stanovený procentní sazbou (%) z ceny vodorovná dopravní vzdálenost do 50 m v objektech výšky přes 6 do 12 m</t>
  </si>
  <si>
    <t>1250048797</t>
  </si>
  <si>
    <t>https://podminky.urs.cz/item/CS_URS_2023_01/998763402</t>
  </si>
  <si>
    <t>764</t>
  </si>
  <si>
    <t>Konstrukce klempířské</t>
  </si>
  <si>
    <t>119</t>
  </si>
  <si>
    <t>764002851</t>
  </si>
  <si>
    <t>Demontáž klempířských konstrukcí oplechování parapetů do suti</t>
  </si>
  <si>
    <t>-369620873</t>
  </si>
  <si>
    <t>https://podminky.urs.cz/item/CS_URS_2023_01/764002851</t>
  </si>
  <si>
    <t>4,15*3 "1.np-3.np</t>
  </si>
  <si>
    <t>120</t>
  </si>
  <si>
    <t>764244508</t>
  </si>
  <si>
    <t>Oplechování horních ploch zdí a nadezdívek (atik) z titanzinkového plechu poplastovaného mechanicky kotvené do rš 750 mm</t>
  </si>
  <si>
    <t>1052116177</t>
  </si>
  <si>
    <t>https://podminky.urs.cz/item/CS_URS_2023_01/764244508</t>
  </si>
  <si>
    <t>8,6 "K09</t>
  </si>
  <si>
    <t>5,5 "K10</t>
  </si>
  <si>
    <t>121</t>
  </si>
  <si>
    <t>764246305</t>
  </si>
  <si>
    <t>Oplechování parapetů z titanzinkového lesklého válcovaného plechu rovných mechanicky kotvené, bez rohů rš 410 mm</t>
  </si>
  <si>
    <t>506413151</t>
  </si>
  <si>
    <t>https://podminky.urs.cz/item/CS_URS_2023_01/764246305</t>
  </si>
  <si>
    <t>1,05 "K04</t>
  </si>
  <si>
    <t>2,1 "K05</t>
  </si>
  <si>
    <t>2,1 "K07</t>
  </si>
  <si>
    <t>2,1 "K06</t>
  </si>
  <si>
    <t>2,7 "K08</t>
  </si>
  <si>
    <t>122</t>
  </si>
  <si>
    <t>76425001R</t>
  </si>
  <si>
    <t>Komínek VZT pr.150 -odvětrání výtahové šachty na střeše</t>
  </si>
  <si>
    <t>-1447350230</t>
  </si>
  <si>
    <t>123</t>
  </si>
  <si>
    <t>998764202</t>
  </si>
  <si>
    <t>Přesun hmot pro konstrukce klempířské stanovený procentní sazbou (%) z ceny vodorovná dopravní vzdálenost do 50 m v objektech výšky přes 6 do 12 m</t>
  </si>
  <si>
    <t>-1186840237</t>
  </si>
  <si>
    <t>https://podminky.urs.cz/item/CS_URS_2023_01/998764202</t>
  </si>
  <si>
    <t>766</t>
  </si>
  <si>
    <t>Konstrukce truhlářské</t>
  </si>
  <si>
    <t>124</t>
  </si>
  <si>
    <t>766/1</t>
  </si>
  <si>
    <t xml:space="preserve">Dod+mtz plast.okno s izol.dvojsklem 2100/2400mm -dle PD </t>
  </si>
  <si>
    <t>708262159</t>
  </si>
  <si>
    <t>125</t>
  </si>
  <si>
    <t>766/1L/DP</t>
  </si>
  <si>
    <t xml:space="preserve">Dod+mtz plast.stěna s dveřmi, nadsvětlíkem a oknem s bezp.dvojsklem 1050/3000+1050/2300mm -dle PD </t>
  </si>
  <si>
    <t>-108677526</t>
  </si>
  <si>
    <t>126</t>
  </si>
  <si>
    <t>766-1L/DD</t>
  </si>
  <si>
    <t>Dod+mtz vnitř.dveře 600/1970mm PO vč. ocel. zárubně, kování, zámek, samozavírač</t>
  </si>
  <si>
    <t>1394646213</t>
  </si>
  <si>
    <t>127</t>
  </si>
  <si>
    <t>766-1P/DD</t>
  </si>
  <si>
    <t>-1205048597</t>
  </si>
  <si>
    <t>128</t>
  </si>
  <si>
    <t>766-2L/DD</t>
  </si>
  <si>
    <t>Dod+mtz vnitř.dveře 800/1970mm PO vč. ocel. zárubně, kování, zámek, samozavírač</t>
  </si>
  <si>
    <t>-2035128261</t>
  </si>
  <si>
    <t>129</t>
  </si>
  <si>
    <t>766-2P/DD</t>
  </si>
  <si>
    <t>-170194190</t>
  </si>
  <si>
    <t>130</t>
  </si>
  <si>
    <t>766441823</t>
  </si>
  <si>
    <t>Demontáž parapetních desek dřevěných nebo plastových šířky do 300 mm, délky přes 2000 mm</t>
  </si>
  <si>
    <t>472603322</t>
  </si>
  <si>
    <t>https://podminky.urs.cz/item/CS_URS_2023_01/766441823</t>
  </si>
  <si>
    <t>2+1 "1.np</t>
  </si>
  <si>
    <t>5 "2.np</t>
  </si>
  <si>
    <t>9 "3.np</t>
  </si>
  <si>
    <t>131</t>
  </si>
  <si>
    <t>766-5P/DD</t>
  </si>
  <si>
    <t xml:space="preserve">Dod+mtz vnitř.dveře 900/1970mm PO vč. ocel. zárubně, kování, zámek, samozavírač, madlo pro ZTP </t>
  </si>
  <si>
    <t>1616789183</t>
  </si>
  <si>
    <t>132</t>
  </si>
  <si>
    <t>766694116</t>
  </si>
  <si>
    <t>Montáž ostatních truhlářských konstrukcí parapetních desek dřevěných nebo plastových šířky do 300 mm</t>
  </si>
  <si>
    <t>-1643087893</t>
  </si>
  <si>
    <t>https://podminky.urs.cz/item/CS_URS_2023_01/766694116</t>
  </si>
  <si>
    <t xml:space="preserve">2,1+1,05 " u nových oken 1.np </t>
  </si>
  <si>
    <t>2,1*2 "u stáv.oken 2.np a 3.np</t>
  </si>
  <si>
    <t>133</t>
  </si>
  <si>
    <t>61140077</t>
  </si>
  <si>
    <t>parapet plastový vnitřní – š 100mm, barva bílá</t>
  </si>
  <si>
    <t>-416896233</t>
  </si>
  <si>
    <t>134</t>
  </si>
  <si>
    <t>998766202</t>
  </si>
  <si>
    <t>Přesun hmot pro konstrukce truhlářské stanovený procentní sazbou (%) z ceny vodorovná dopravní vzdálenost do 50 m v objektech výšky přes 6 do 12 m</t>
  </si>
  <si>
    <t>-1114681232</t>
  </si>
  <si>
    <t>https://podminky.urs.cz/item/CS_URS_2023_01/998766202</t>
  </si>
  <si>
    <t>767</t>
  </si>
  <si>
    <t>Konstrukce zámečnické</t>
  </si>
  <si>
    <t>135</t>
  </si>
  <si>
    <t>767-13L/AL</t>
  </si>
  <si>
    <t>Dod+mtz Al dveře 2kř s nadsvětlíkem, PO 1800/3200mm vč. kování, samozavírače, madlo pro ZTP</t>
  </si>
  <si>
    <t>-780405687</t>
  </si>
  <si>
    <t>136</t>
  </si>
  <si>
    <t>767-14L/AL</t>
  </si>
  <si>
    <t xml:space="preserve">Dod+mtz Al dveře 1kř, PO 850/2000mm vč. kování, samozavírače, </t>
  </si>
  <si>
    <t>114814607</t>
  </si>
  <si>
    <t>137</t>
  </si>
  <si>
    <t>767-Z1</t>
  </si>
  <si>
    <t xml:space="preserve">Dod+mtz ocel.pozink montážní nosník HEB 140 dl.1900mm (hmotnost 64kg) </t>
  </si>
  <si>
    <t>-1176800277</t>
  </si>
  <si>
    <t>138</t>
  </si>
  <si>
    <t>767-Z2</t>
  </si>
  <si>
    <t xml:space="preserve">Dod+mtz ocel.pozink schodiště (hmotnost 239kg) </t>
  </si>
  <si>
    <t>-1245847088</t>
  </si>
  <si>
    <t>139</t>
  </si>
  <si>
    <t>767-Z3</t>
  </si>
  <si>
    <t xml:space="preserve">Dod+mtz vchodový polykarbonátový přístřešek 1500/800mm </t>
  </si>
  <si>
    <t>7685428</t>
  </si>
  <si>
    <t>140</t>
  </si>
  <si>
    <t>998767202</t>
  </si>
  <si>
    <t>Přesun hmot pro zámečnické konstrukce stanovený procentní sazbou (%) z ceny vodorovná dopravní vzdálenost do 50 m v objektech výšky přes 6 do 12 m</t>
  </si>
  <si>
    <t>-260866613</t>
  </si>
  <si>
    <t>https://podminky.urs.cz/item/CS_URS_2023_01/998767202</t>
  </si>
  <si>
    <t>771</t>
  </si>
  <si>
    <t>Podlahy z dlaždic</t>
  </si>
  <si>
    <t>141</t>
  </si>
  <si>
    <t>771121015</t>
  </si>
  <si>
    <t>Příprava podkladu před provedením dlažby nátěr kontaktní pro nesavé podklady na podlahu</t>
  </si>
  <si>
    <t>-1644683609</t>
  </si>
  <si>
    <t>https://podminky.urs.cz/item/CS_URS_2023_01/771121015</t>
  </si>
  <si>
    <t>142</t>
  </si>
  <si>
    <t>771151022</t>
  </si>
  <si>
    <t>Příprava podkladu před provedením dlažby samonivelační stěrka min.pevnosti 30 MPa, tloušťky přes 3 do 5 mm</t>
  </si>
  <si>
    <t>-1014548694</t>
  </si>
  <si>
    <t>https://podminky.urs.cz/item/CS_URS_2023_01/771151022</t>
  </si>
  <si>
    <t>143</t>
  </si>
  <si>
    <t>771474113</t>
  </si>
  <si>
    <t>Montáž soklů z dlaždic keramických lepených flexibilním lepidlem rovných, výšky přes 90 do 120 mm</t>
  </si>
  <si>
    <t>-1959408737</t>
  </si>
  <si>
    <t>https://podminky.urs.cz/item/CS_URS_2023_01/771474113</t>
  </si>
  <si>
    <t>70,52 "2.np</t>
  </si>
  <si>
    <t>70,52 "3.np</t>
  </si>
  <si>
    <t>144</t>
  </si>
  <si>
    <t>771574113</t>
  </si>
  <si>
    <t>Montáž podlah z dlaždic keramických lepených flexibilním lepidlem maloformátových hladkých přes 12 do 19 ks/m2</t>
  </si>
  <si>
    <t>1809368153</t>
  </si>
  <si>
    <t>https://podminky.urs.cz/item/CS_URS_2023_01/771574113</t>
  </si>
  <si>
    <t>145</t>
  </si>
  <si>
    <t>59761603</t>
  </si>
  <si>
    <t>dlažba keramická hutná hladká do interiéru přes 12 do 19ks/m2</t>
  </si>
  <si>
    <t>-1956186731</t>
  </si>
  <si>
    <t>88,6+88,61+70,52*0,1*2</t>
  </si>
  <si>
    <t>191,314*1,1 'Přepočtené koeficientem množství</t>
  </si>
  <si>
    <t>146</t>
  </si>
  <si>
    <t>998771202</t>
  </si>
  <si>
    <t>Přesun hmot pro podlahy z dlaždic stanovený procentní sazbou (%) z ceny vodorovná dopravní vzdálenost do 50 m v objektech výšky přes 6 do 12 m</t>
  </si>
  <si>
    <t>1761413761</t>
  </si>
  <si>
    <t>https://podminky.urs.cz/item/CS_URS_2023_01/998771202</t>
  </si>
  <si>
    <t>776</t>
  </si>
  <si>
    <t>Podlahy povlakové</t>
  </si>
  <si>
    <t>147</t>
  </si>
  <si>
    <t>776121321</t>
  </si>
  <si>
    <t>Příprava podkladu penetrace neředěná podlah</t>
  </si>
  <si>
    <t>-1036265155</t>
  </si>
  <si>
    <t>https://podminky.urs.cz/item/CS_URS_2023_01/776121321</t>
  </si>
  <si>
    <t>233,01 "2.np</t>
  </si>
  <si>
    <t>232,88 "3.np</t>
  </si>
  <si>
    <t>148</t>
  </si>
  <si>
    <t>776141121</t>
  </si>
  <si>
    <t>Příprava podkladu vyrovnání samonivelační stěrkou podlah min.pevnosti 30 MPa, tloušťky do 3 mm</t>
  </si>
  <si>
    <t>1110013719</t>
  </si>
  <si>
    <t>https://podminky.urs.cz/item/CS_URS_2023_01/776141121</t>
  </si>
  <si>
    <t>149</t>
  </si>
  <si>
    <t>776201811</t>
  </si>
  <si>
    <t>Demontáž povlakových podlahovin lepených ručně bez podložky vč.soklíků</t>
  </si>
  <si>
    <t>1445237809</t>
  </si>
  <si>
    <t>https://podminky.urs.cz/item/CS_URS_2023_01/776201811</t>
  </si>
  <si>
    <t>150</t>
  </si>
  <si>
    <t>776221111</t>
  </si>
  <si>
    <t>Montáž podlahovin z PVC lepením standardním lepidlem z pásů standardních</t>
  </si>
  <si>
    <t>-1280094061</t>
  </si>
  <si>
    <t>https://podminky.urs.cz/item/CS_URS_2023_01/776221111</t>
  </si>
  <si>
    <t>151</t>
  </si>
  <si>
    <t>28412245</t>
  </si>
  <si>
    <t>krytina podlahová heterogenní š 1,5m tl 2mm</t>
  </si>
  <si>
    <t>-1096553817</t>
  </si>
  <si>
    <t>538,95*1,1 'Přepočtené koeficientem množství</t>
  </si>
  <si>
    <t>152</t>
  </si>
  <si>
    <t>776411111</t>
  </si>
  <si>
    <t>Montáž soklíků lepením obvodových, výšky do 80 mm</t>
  </si>
  <si>
    <t>-749550213</t>
  </si>
  <si>
    <t>https://podminky.urs.cz/item/CS_URS_2023_01/776411111</t>
  </si>
  <si>
    <t>35,2 "1.np</t>
  </si>
  <si>
    <t>132,84 "2.np</t>
  </si>
  <si>
    <t>134,76 "3.np</t>
  </si>
  <si>
    <t>153</t>
  </si>
  <si>
    <t>28411009</t>
  </si>
  <si>
    <t>lišta soklová PVC 18x80mm</t>
  </si>
  <si>
    <t>-689788887</t>
  </si>
  <si>
    <t>302,8*1,02 'Přepočtené koeficientem množství</t>
  </si>
  <si>
    <t>154</t>
  </si>
  <si>
    <t>998776202</t>
  </si>
  <si>
    <t>Přesun hmot pro podlahy povlakové stanovený procentní sazbou (%) z ceny vodorovná dopravní vzdálenost do 50 m v objektech výšky přes 6 do 12 m</t>
  </si>
  <si>
    <t>2028037644</t>
  </si>
  <si>
    <t>https://podminky.urs.cz/item/CS_URS_2023_01/998776202</t>
  </si>
  <si>
    <t>781</t>
  </si>
  <si>
    <t>Dokončovací práce - obklady</t>
  </si>
  <si>
    <t>155</t>
  </si>
  <si>
    <t>781121011</t>
  </si>
  <si>
    <t>Příprava podkladu před provedením obkladu nátěr penetrační na stěnu</t>
  </si>
  <si>
    <t>-1246833628</t>
  </si>
  <si>
    <t>https://podminky.urs.cz/item/CS_URS_2023_01/781121011</t>
  </si>
  <si>
    <t>156</t>
  </si>
  <si>
    <t>781474113</t>
  </si>
  <si>
    <t>Montáž obkladů vnitřních stěn z dlaždic keramických lepených flexibilním lepidlem maloformátových hladkých přes 12 do 19 ks/m2</t>
  </si>
  <si>
    <t>-1032160484</t>
  </si>
  <si>
    <t>https://podminky.urs.cz/item/CS_URS_2023_01/781474113</t>
  </si>
  <si>
    <t>2,2*1,5 "1.np</t>
  </si>
  <si>
    <t>7,3*1,5 "2.np</t>
  </si>
  <si>
    <t>6,1*1,5 "3.np</t>
  </si>
  <si>
    <t>157</t>
  </si>
  <si>
    <t>59761071</t>
  </si>
  <si>
    <t>obklad keramický hladký přes 12 do 19ks/m2</t>
  </si>
  <si>
    <t>643382316</t>
  </si>
  <si>
    <t>23,4*1,1 'Přepočtené koeficientem množství</t>
  </si>
  <si>
    <t>158</t>
  </si>
  <si>
    <t>781494111</t>
  </si>
  <si>
    <t>Obklad - dokončující práce profily ukončovací plastové lepené flexibilním lepidlem rohové</t>
  </si>
  <si>
    <t>-1139893187</t>
  </si>
  <si>
    <t>https://podminky.urs.cz/item/CS_URS_2023_01/781494111</t>
  </si>
  <si>
    <t>159</t>
  </si>
  <si>
    <t>781494511</t>
  </si>
  <si>
    <t>Obklad - dokončující práce profily ukončovací plastové lepené flexibilním lepidlem ukončovací</t>
  </si>
  <si>
    <t>-2126406899</t>
  </si>
  <si>
    <t>https://podminky.urs.cz/item/CS_URS_2023_01/781494511</t>
  </si>
  <si>
    <t>160</t>
  </si>
  <si>
    <t>998781202</t>
  </si>
  <si>
    <t>Přesun hmot pro obklady keramické stanovený procentní sazbou (%) z ceny vodorovná dopravní vzdálenost do 50 m v objektech výšky přes 6 do 12 m</t>
  </si>
  <si>
    <t>-1833390396</t>
  </si>
  <si>
    <t>https://podminky.urs.cz/item/CS_URS_2023_01/998781202</t>
  </si>
  <si>
    <t>783</t>
  </si>
  <si>
    <t>Dokončovací práce - nátěry</t>
  </si>
  <si>
    <t>161</t>
  </si>
  <si>
    <t>783933161</t>
  </si>
  <si>
    <t>Penetrační nátěr betonových podlah pórovitých ( např. z cihelné dlažby, betonu apod.) epoxidový</t>
  </si>
  <si>
    <t>1272621979</t>
  </si>
  <si>
    <t>https://podminky.urs.cz/item/CS_URS_2023_01/783933161</t>
  </si>
  <si>
    <t>1,95*1,6 "dno výtahové šachty</t>
  </si>
  <si>
    <t>162</t>
  </si>
  <si>
    <t>783937163</t>
  </si>
  <si>
    <t>Krycí (uzavírací) nátěr betonových podlah dvojnásobný epoxidový rozpouštědlový</t>
  </si>
  <si>
    <t>-1655320298</t>
  </si>
  <si>
    <t>https://podminky.urs.cz/item/CS_URS_2023_01/783937163</t>
  </si>
  <si>
    <t>784</t>
  </si>
  <si>
    <t>Dokončovací práce - malby a tapety</t>
  </si>
  <si>
    <t>163</t>
  </si>
  <si>
    <t>784121001</t>
  </si>
  <si>
    <t>Oškrabání malby v místnostech výšky do 3,80 m</t>
  </si>
  <si>
    <t>-854731852</t>
  </si>
  <si>
    <t>https://podminky.urs.cz/item/CS_URS_2023_01/784121001</t>
  </si>
  <si>
    <t>73,06 "1.np strop</t>
  </si>
  <si>
    <t>112,64 "1.np stěny</t>
  </si>
  <si>
    <t>321,61 "2.np strop</t>
  </si>
  <si>
    <t>656,85 "2.np stěny</t>
  </si>
  <si>
    <t>321,49 "3.np strop</t>
  </si>
  <si>
    <t xml:space="preserve">669,21 "3.np stěny </t>
  </si>
  <si>
    <t>164</t>
  </si>
  <si>
    <t>784181121</t>
  </si>
  <si>
    <t>Penetrace podkladu jednonásobná hloubková akrylátová bezbarvá v místnostech výšky do 3,80 m</t>
  </si>
  <si>
    <t>-1023336449</t>
  </si>
  <si>
    <t>https://podminky.urs.cz/item/CS_URS_2023_01/784181121</t>
  </si>
  <si>
    <t>669,21 "3.np stěny</t>
  </si>
  <si>
    <t>165</t>
  </si>
  <si>
    <t>784211101</t>
  </si>
  <si>
    <t>Malby z malířských směsí oděruvzdorných za mokra dvojnásobné, bílé za mokra oděruvzdorné výborně v místnostech výšky do 3,80 m</t>
  </si>
  <si>
    <t>-1969066389</t>
  </si>
  <si>
    <t>https://podminky.urs.cz/item/CS_URS_2023_01/784211101</t>
  </si>
  <si>
    <t>59,84 "1.np stěny</t>
  </si>
  <si>
    <t>397,29 "2.np stěny</t>
  </si>
  <si>
    <t>406,77 "3.np stěny</t>
  </si>
  <si>
    <t>166</t>
  </si>
  <si>
    <t>78421110R</t>
  </si>
  <si>
    <t>Malby z malířských směsí omyvatelných za mokra dvojnásobné, bílé za mokra omyvatelné výborně v místnostech výšky do 3,80 m</t>
  </si>
  <si>
    <t>572206855</t>
  </si>
  <si>
    <t>52,8 "1.np stěny</t>
  </si>
  <si>
    <t>259,56 "2.np stěny</t>
  </si>
  <si>
    <t>262,44 "3.np stěny</t>
  </si>
  <si>
    <t>167</t>
  </si>
  <si>
    <t>784211163</t>
  </si>
  <si>
    <t>Malby z malířských směsí otěruvzdorných za mokra Příplatek k cenám dvojnásobných maleb za provádění barevné malby tónované na tónovacích automatech, v odstínu středně sytém</t>
  </si>
  <si>
    <t>819914255</t>
  </si>
  <si>
    <t>https://podminky.urs.cz/item/CS_URS_2023_01/784211163</t>
  </si>
  <si>
    <t>Práce a dodávky M</t>
  </si>
  <si>
    <t>33-M</t>
  </si>
  <si>
    <t>Montáže dopr.zaříz.,sklad. zař. a váh</t>
  </si>
  <si>
    <t>168</t>
  </si>
  <si>
    <t>33050001R</t>
  </si>
  <si>
    <t>Dod+mtz výtahu (komplet dle PD)</t>
  </si>
  <si>
    <t>-1330941665</t>
  </si>
  <si>
    <t>03 - Zdravotechnika</t>
  </si>
  <si>
    <t>DOKONCUJICI KONSTRUK - DOKONCUJICI KONSTRUK</t>
  </si>
  <si>
    <t>DOPOČTY PRIRAZEK - DOPOČTY PRIRAZEK</t>
  </si>
  <si>
    <t>IZOLACE TEPELNE - IZOLACE TEPELNE</t>
  </si>
  <si>
    <t>PRESUN HMOT - PRESUN HMOT</t>
  </si>
  <si>
    <t>VNITRNI KANALIZACE - VNITRNI KANALIZACE</t>
  </si>
  <si>
    <t>VNITRNI VODOVOD - VNITRNI VODOVOD</t>
  </si>
  <si>
    <t>ZARIZOVACI PREDMETY - ZARIZOVACI PREDMETY</t>
  </si>
  <si>
    <t>DOKONCUJICI KONSTRUK</t>
  </si>
  <si>
    <t>67596000</t>
  </si>
  <si>
    <t>D+M protipožár.tmelení plochy</t>
  </si>
  <si>
    <t>867334350</t>
  </si>
  <si>
    <t xml:space="preserve">0.35*0.25*2*2                                     </t>
  </si>
  <si>
    <t>C95394-1000/99</t>
  </si>
  <si>
    <t>Osaz kotev prvků zabetonováním 1kg</t>
  </si>
  <si>
    <t>ks</t>
  </si>
  <si>
    <t>-1204381759</t>
  </si>
  <si>
    <t xml:space="preserve">2                                                 </t>
  </si>
  <si>
    <t xml:space="preserve">3+2                                               </t>
  </si>
  <si>
    <t xml:space="preserve">7+7                                               </t>
  </si>
  <si>
    <t>42396095</t>
  </si>
  <si>
    <t>Objímky potr.závěs+guma 20-24 G 1/2"</t>
  </si>
  <si>
    <t>170820206</t>
  </si>
  <si>
    <t>42396081</t>
  </si>
  <si>
    <t>Objímky potr.závěs+guma 25-30 G 3/4"</t>
  </si>
  <si>
    <t>-1844196612</t>
  </si>
  <si>
    <t>42396082</t>
  </si>
  <si>
    <t>Objímka potr.závěs+guma 31-38 G 1"</t>
  </si>
  <si>
    <t>2138769037</t>
  </si>
  <si>
    <t>R71339-2611</t>
  </si>
  <si>
    <t>Požár.ucpávky-rozvody vody-výplň</t>
  </si>
  <si>
    <t>514940870</t>
  </si>
  <si>
    <t xml:space="preserve">0.35*0.25*0.2*2                                   </t>
  </si>
  <si>
    <t>63196094</t>
  </si>
  <si>
    <t>Deska protipož.tl.200mm 1200/600</t>
  </si>
  <si>
    <t>282631250</t>
  </si>
  <si>
    <t xml:space="preserve">0.35*0.25*2                                       </t>
  </si>
  <si>
    <t>DOPOČTY PRIRAZEK</t>
  </si>
  <si>
    <t>C0941/01</t>
  </si>
  <si>
    <t>Vrn HSV - zednické výpomoce</t>
  </si>
  <si>
    <t>280908125</t>
  </si>
  <si>
    <t>C0942</t>
  </si>
  <si>
    <t>VRN HSV - mimostaveništní doprava 2,3%</t>
  </si>
  <si>
    <t>TKč</t>
  </si>
  <si>
    <t>-950423133</t>
  </si>
  <si>
    <t>IZOLACE TEPELNE</t>
  </si>
  <si>
    <t>C71346-2112/99</t>
  </si>
  <si>
    <t>Izol potrubí skruž PE spona DN 20</t>
  </si>
  <si>
    <t>1311501333</t>
  </si>
  <si>
    <t xml:space="preserve">11+13+9.5+9.5+3                                   </t>
  </si>
  <si>
    <t>28770192</t>
  </si>
  <si>
    <t>Izolace PE návlek.D 22/5</t>
  </si>
  <si>
    <t>422623329</t>
  </si>
  <si>
    <t>28770193</t>
  </si>
  <si>
    <t>Izolace PE návlek.D 22/13</t>
  </si>
  <si>
    <t>1231451575</t>
  </si>
  <si>
    <t xml:space="preserve">13+9.5                                            </t>
  </si>
  <si>
    <t>28770194</t>
  </si>
  <si>
    <t>Izolace PE návlek.D 22/20</t>
  </si>
  <si>
    <t>-1595035723</t>
  </si>
  <si>
    <t>C71346-2113/99</t>
  </si>
  <si>
    <t>Izol potrubí skruž PE spona DN 25</t>
  </si>
  <si>
    <t>1200526209</t>
  </si>
  <si>
    <t xml:space="preserve">9.5+3.5+9.5+3+7.5+10.5                            </t>
  </si>
  <si>
    <t>28770203</t>
  </si>
  <si>
    <t>Izolace PE návlek.D 28/5</t>
  </si>
  <si>
    <t>560253934</t>
  </si>
  <si>
    <t xml:space="preserve">9.5+3.5                                           </t>
  </si>
  <si>
    <t>28770205</t>
  </si>
  <si>
    <t>Izolace PE návlek.D 28/13</t>
  </si>
  <si>
    <t>1613732180</t>
  </si>
  <si>
    <t xml:space="preserve">9.5+7.5                                           </t>
  </si>
  <si>
    <t>28770195</t>
  </si>
  <si>
    <t>Izolace PE návlek.D 28/20</t>
  </si>
  <si>
    <t>-1201266482</t>
  </si>
  <si>
    <t xml:space="preserve">3+10.5                                            </t>
  </si>
  <si>
    <t>C71346-2114/99</t>
  </si>
  <si>
    <t>Izol potrubí skruž PE spona DN 32</t>
  </si>
  <si>
    <t>-1154012874</t>
  </si>
  <si>
    <t xml:space="preserve">11+7.5+10.5                                       </t>
  </si>
  <si>
    <t>28770206</t>
  </si>
  <si>
    <t>Izolace PE návlek.D 35/9</t>
  </si>
  <si>
    <t>-827445372</t>
  </si>
  <si>
    <t>28770218</t>
  </si>
  <si>
    <t>Izolace PE návlek.D 35/13</t>
  </si>
  <si>
    <t>1092689188</t>
  </si>
  <si>
    <t>28702205</t>
  </si>
  <si>
    <t>Izolace PE návlek. D 35/20</t>
  </si>
  <si>
    <t>464042203</t>
  </si>
  <si>
    <t>C71346-2118/99</t>
  </si>
  <si>
    <t>Izol potrubí skruž PE spona DN 75</t>
  </si>
  <si>
    <t>1224389775</t>
  </si>
  <si>
    <t>28770944</t>
  </si>
  <si>
    <t>Izolace návlek.dl.2m D 75/25mm</t>
  </si>
  <si>
    <t>-769058440</t>
  </si>
  <si>
    <t>C71346-2120/99</t>
  </si>
  <si>
    <t>Izol potrubí skruž PE spona DN 110</t>
  </si>
  <si>
    <t>-1847041776</t>
  </si>
  <si>
    <t xml:space="preserve">odvětrání                                         </t>
  </si>
  <si>
    <t xml:space="preserve">10                                                </t>
  </si>
  <si>
    <t>28770933</t>
  </si>
  <si>
    <t>Izolace návlek.dl.2m D 114/25mm</t>
  </si>
  <si>
    <t>434379094</t>
  </si>
  <si>
    <t>C99871-3102</t>
  </si>
  <si>
    <t>Přesun hm izol.tepel.výška 12m</t>
  </si>
  <si>
    <t>-1561716647</t>
  </si>
  <si>
    <t>PRESUN HMOT</t>
  </si>
  <si>
    <t>C99928-1111</t>
  </si>
  <si>
    <t>Přesun hm v.do 25m *</t>
  </si>
  <si>
    <t>-351014515</t>
  </si>
  <si>
    <t>VNITRNI KANALIZACE</t>
  </si>
  <si>
    <t>C72114-0802</t>
  </si>
  <si>
    <t>Dmtž potrubí lit -DN 100</t>
  </si>
  <si>
    <t>-756440759</t>
  </si>
  <si>
    <t xml:space="preserve">22+11                                             </t>
  </si>
  <si>
    <t>C72114-0913</t>
  </si>
  <si>
    <t>Potrubí lit odpadní propojení DN 70</t>
  </si>
  <si>
    <t>-1541738232</t>
  </si>
  <si>
    <t>55241543</t>
  </si>
  <si>
    <t>Přechodka litina/PPs HTUG DN 75</t>
  </si>
  <si>
    <t>-769154846</t>
  </si>
  <si>
    <t>C72114-0915</t>
  </si>
  <si>
    <t>Potrubí lit odpadní propojení DN100</t>
  </si>
  <si>
    <t>1637374933</t>
  </si>
  <si>
    <t>55241540</t>
  </si>
  <si>
    <t>Přechodka litina/PPs HTUG DN 100</t>
  </si>
  <si>
    <t>-1069675166</t>
  </si>
  <si>
    <t>C72117-1803</t>
  </si>
  <si>
    <t>Dmtž potrubí PVC-D 75</t>
  </si>
  <si>
    <t>-1364007106</t>
  </si>
  <si>
    <t>C72117-4042/98</t>
  </si>
  <si>
    <t>Potrubí z PP HT Systém připojovací hrdlové DN 40</t>
  </si>
  <si>
    <t>236869796</t>
  </si>
  <si>
    <t xml:space="preserve">připojovací hrdlové DN 40                         </t>
  </si>
  <si>
    <t xml:space="preserve">2*2+1.7+3*0.9+2*1.8                               </t>
  </si>
  <si>
    <t>C72117-4043/98</t>
  </si>
  <si>
    <t>Potrubí z PP HT Systém připojovací hrdlové DN 50</t>
  </si>
  <si>
    <t>-1614894451</t>
  </si>
  <si>
    <t>C72117-4062/98</t>
  </si>
  <si>
    <t>Potrubí z PP HT Systém</t>
  </si>
  <si>
    <t>-2101957997</t>
  </si>
  <si>
    <t xml:space="preserve">větrací hrdlové DN 70                             </t>
  </si>
  <si>
    <t xml:space="preserve">2*3                                               </t>
  </si>
  <si>
    <t>C72117-5011/98</t>
  </si>
  <si>
    <t>Potrubí z PP-HT odhlučněné DN 70</t>
  </si>
  <si>
    <t>408825345</t>
  </si>
  <si>
    <t xml:space="preserve">8.5+2*8                                           </t>
  </si>
  <si>
    <t>C72117-5012/98</t>
  </si>
  <si>
    <t>Potrubí z PP-HT odhlučněné DN 110</t>
  </si>
  <si>
    <t>2096462805</t>
  </si>
  <si>
    <t>28770498</t>
  </si>
  <si>
    <t>Čisticí kus protihluk.DN 70</t>
  </si>
  <si>
    <t>-1278466161</t>
  </si>
  <si>
    <t>28770499</t>
  </si>
  <si>
    <t>Čisticí kus protihluk.DN 100</t>
  </si>
  <si>
    <t>-538365449</t>
  </si>
  <si>
    <t>28614379</t>
  </si>
  <si>
    <t>Zátka odhluč,potrubí SKM DN 70mm</t>
  </si>
  <si>
    <t>1796941345</t>
  </si>
  <si>
    <t>C72129-0111</t>
  </si>
  <si>
    <t>Zkouška těs kanal vodou -DN 125</t>
  </si>
  <si>
    <t>143566047</t>
  </si>
  <si>
    <t xml:space="preserve">6+12+0.5+24.5+11                                  </t>
  </si>
  <si>
    <t>C72129-0822</t>
  </si>
  <si>
    <t>Dmtž kanaliz přesun hmot -12m</t>
  </si>
  <si>
    <t>1786007113</t>
  </si>
  <si>
    <t>C99872-1102</t>
  </si>
  <si>
    <t>Přesun hm kanalizace výška 12m</t>
  </si>
  <si>
    <t>-1787197330</t>
  </si>
  <si>
    <t>VNITRNI VODOVOD</t>
  </si>
  <si>
    <t>C72213-1932</t>
  </si>
  <si>
    <t>Potrubí závit propojení DN 20</t>
  </si>
  <si>
    <t>1443368012</t>
  </si>
  <si>
    <t>28653281</t>
  </si>
  <si>
    <t>Přechod závit PPr D 25x3/4"</t>
  </si>
  <si>
    <t>-175711779</t>
  </si>
  <si>
    <t>C72213-1933</t>
  </si>
  <si>
    <t>Potrubí závit propojení DN 25</t>
  </si>
  <si>
    <t>-473253851</t>
  </si>
  <si>
    <t>28653282</t>
  </si>
  <si>
    <t>Přechod závit PPr D 32x1"</t>
  </si>
  <si>
    <t>1149230986</t>
  </si>
  <si>
    <t>C72213-1934</t>
  </si>
  <si>
    <t>Potrubí závit propojení DN 32</t>
  </si>
  <si>
    <t>-137200824</t>
  </si>
  <si>
    <t>28653283</t>
  </si>
  <si>
    <t>Přechod závit PPr D 32x5/4"</t>
  </si>
  <si>
    <t>1359655299</t>
  </si>
  <si>
    <t>C72217-0804</t>
  </si>
  <si>
    <t>Dmtž potrubí PH -D50</t>
  </si>
  <si>
    <t>-1436837247</t>
  </si>
  <si>
    <t>C72219-0401</t>
  </si>
  <si>
    <t>Upev vypust DN 15</t>
  </si>
  <si>
    <t>-1454482938</t>
  </si>
  <si>
    <t xml:space="preserve">(7+2)*2                                           </t>
  </si>
  <si>
    <t>C72222-0121</t>
  </si>
  <si>
    <t>Nástěnka K 247 G 1/2</t>
  </si>
  <si>
    <t>par</t>
  </si>
  <si>
    <t>847785277</t>
  </si>
  <si>
    <t>C72223-9102</t>
  </si>
  <si>
    <t>Mtž vodov armatur 2závit G 3/4</t>
  </si>
  <si>
    <t>-727685138</t>
  </si>
  <si>
    <t>55196130</t>
  </si>
  <si>
    <t>Kohouty kulové s vypouš.G 3/4"</t>
  </si>
  <si>
    <t>-7414014</t>
  </si>
  <si>
    <t>C72229-0226</t>
  </si>
  <si>
    <t>Zkouška tlak potr -DN 50</t>
  </si>
  <si>
    <t>1959486805</t>
  </si>
  <si>
    <t xml:space="preserve">11+13+11+25.5+30.5+18                             </t>
  </si>
  <si>
    <t>C72229-0234</t>
  </si>
  <si>
    <t>Proplach a dezinfekce -DN 80</t>
  </si>
  <si>
    <t>-1207006304</t>
  </si>
  <si>
    <t>C72229-0822</t>
  </si>
  <si>
    <t>Dmtž vodovod přesun výška -12m</t>
  </si>
  <si>
    <t>-2096165602</t>
  </si>
  <si>
    <t>C72323-9103</t>
  </si>
  <si>
    <t>Mtž vodov armatur 2 závit G 1</t>
  </si>
  <si>
    <t>-1009989564</t>
  </si>
  <si>
    <t>55196126</t>
  </si>
  <si>
    <t>Kohouty kulové s vypouš.G 1"</t>
  </si>
  <si>
    <t>2045404003</t>
  </si>
  <si>
    <t>C99872-2102</t>
  </si>
  <si>
    <t>Přesun hm vodovod výška 12m</t>
  </si>
  <si>
    <t>-1134763965</t>
  </si>
  <si>
    <t>R72217-1221/02</t>
  </si>
  <si>
    <t xml:space="preserve">Potrubí PPR D 20/2,8 PN 16 </t>
  </si>
  <si>
    <t>-564014454</t>
  </si>
  <si>
    <t xml:space="preserve">drážka                                            </t>
  </si>
  <si>
    <t xml:space="preserve">2*1.5+2*0.7+1.6+2*2.5                             </t>
  </si>
  <si>
    <t>R72217-1221/03</t>
  </si>
  <si>
    <t>Potrubí PPR s Al fólií D20x2,8 PN 16</t>
  </si>
  <si>
    <t>-132966887</t>
  </si>
  <si>
    <t xml:space="preserve">teplá drážka                                      </t>
  </si>
  <si>
    <t xml:space="preserve">2*1.5+2*0.6+3.8+2*2.5                             </t>
  </si>
  <si>
    <t xml:space="preserve">cirkulace drážka                                  </t>
  </si>
  <si>
    <t xml:space="preserve">4.6+4.9                                           </t>
  </si>
  <si>
    <t xml:space="preserve">cirkulace pod stropem                             </t>
  </si>
  <si>
    <t xml:space="preserve">3                                                 </t>
  </si>
  <si>
    <t>R72217-1222/01</t>
  </si>
  <si>
    <t xml:space="preserve">Potrubí PPR D 25/3,5 PN 16 </t>
  </si>
  <si>
    <t>1250621328</t>
  </si>
  <si>
    <t xml:space="preserve">4.65+4.85                                         </t>
  </si>
  <si>
    <t xml:space="preserve">pod stropem                                       </t>
  </si>
  <si>
    <t xml:space="preserve">3.5                                               </t>
  </si>
  <si>
    <t>R72217-1222/03</t>
  </si>
  <si>
    <t>Potrubí PPR s Al fólií D25x3,5 PN 16</t>
  </si>
  <si>
    <t>-812819680</t>
  </si>
  <si>
    <t xml:space="preserve">teplá pod stropem                                 </t>
  </si>
  <si>
    <t xml:space="preserve">cirkulace v drážce                                </t>
  </si>
  <si>
    <t xml:space="preserve">7.5                                               </t>
  </si>
  <si>
    <t xml:space="preserve">10.5                                              </t>
  </si>
  <si>
    <t>R72217-1223/01</t>
  </si>
  <si>
    <t>Potrubí PPR D 32/4,5 PN 16</t>
  </si>
  <si>
    <t>584766367</t>
  </si>
  <si>
    <t xml:space="preserve">7.6+3.4                                           </t>
  </si>
  <si>
    <t>R72217-1223/05</t>
  </si>
  <si>
    <t>Potrubí PPR s čedič. vlákny D32x4,5 PN 16</t>
  </si>
  <si>
    <t>1859332137</t>
  </si>
  <si>
    <t>ZARIZOVACI PREDMETY</t>
  </si>
  <si>
    <t>55197901</t>
  </si>
  <si>
    <t>Baterie stoján. páková umyvadlová, crom</t>
  </si>
  <si>
    <t>-485394513</t>
  </si>
  <si>
    <t>55198689</t>
  </si>
  <si>
    <t>Baterie stoján. páková umyvadlová</t>
  </si>
  <si>
    <t>-1413485276</t>
  </si>
  <si>
    <t>C72521-0821</t>
  </si>
  <si>
    <t>Dmtž umyvadlo dit,ocel,lit</t>
  </si>
  <si>
    <t>soub</t>
  </si>
  <si>
    <t>-1612213781</t>
  </si>
  <si>
    <t>C72521-9401</t>
  </si>
  <si>
    <t>Mtž umyvadel du na šroub do zdi</t>
  </si>
  <si>
    <t>-274928224</t>
  </si>
  <si>
    <t>64297022</t>
  </si>
  <si>
    <t>Umyvadlo s otvorem pro baterii 55x45 cm</t>
  </si>
  <si>
    <t>265209935</t>
  </si>
  <si>
    <t>C72559-0812</t>
  </si>
  <si>
    <t>Dmtž zaříz předmět přesun vyska-12m</t>
  </si>
  <si>
    <t>-30490304</t>
  </si>
  <si>
    <t>C72581-0401</t>
  </si>
  <si>
    <t>Ventil rohový -trub T 66 G 1/2</t>
  </si>
  <si>
    <t>-736294855</t>
  </si>
  <si>
    <t xml:space="preserve">9*2                                               </t>
  </si>
  <si>
    <t>C72582-0801</t>
  </si>
  <si>
    <t>Dmtž baterie nástěn</t>
  </si>
  <si>
    <t>348295826</t>
  </si>
  <si>
    <t>C72582-9301</t>
  </si>
  <si>
    <t>Mtž baterie umyv a dřez stojánkG1/2</t>
  </si>
  <si>
    <t>622935075</t>
  </si>
  <si>
    <t xml:space="preserve">7+2                                               </t>
  </si>
  <si>
    <t>C72586-9101</t>
  </si>
  <si>
    <t>Mtž uzávěrka zápach -D 40 umyv</t>
  </si>
  <si>
    <t>-705081657</t>
  </si>
  <si>
    <t>55196723</t>
  </si>
  <si>
    <t>Sifon umyvadlovy chrom DN 40</t>
  </si>
  <si>
    <t>-1530764630</t>
  </si>
  <si>
    <t>C72598-0122</t>
  </si>
  <si>
    <t>Dvířka T 3622 z PH 15/30</t>
  </si>
  <si>
    <t>-161225046</t>
  </si>
  <si>
    <t>C99872-5102</t>
  </si>
  <si>
    <t>Zařiz předm přesun hmot vyska -12m</t>
  </si>
  <si>
    <t>1375617581</t>
  </si>
  <si>
    <t>R72598-0113</t>
  </si>
  <si>
    <t>Mtž dvířek kovových</t>
  </si>
  <si>
    <t>-790393974</t>
  </si>
  <si>
    <t>R72598-0113.1</t>
  </si>
  <si>
    <t>Dvířka revizní kovová 20x30 cm do zdi</t>
  </si>
  <si>
    <t>1133922170</t>
  </si>
  <si>
    <t>55167573</t>
  </si>
  <si>
    <t xml:space="preserve">Dvířka  revizní kovová 40x60cm do zdi</t>
  </si>
  <si>
    <t>-411897516</t>
  </si>
  <si>
    <t>04 - Vytápění</t>
  </si>
  <si>
    <t xml:space="preserve">D1 - Demontáže </t>
  </si>
  <si>
    <t xml:space="preserve">D2 - Rozvody potrubí </t>
  </si>
  <si>
    <t xml:space="preserve">D3 - Armatury </t>
  </si>
  <si>
    <t xml:space="preserve">D4 - Otopná tělesa </t>
  </si>
  <si>
    <t xml:space="preserve">D5 - Nátěry, ostatní </t>
  </si>
  <si>
    <t>D1</t>
  </si>
  <si>
    <t xml:space="preserve">Demontáže </t>
  </si>
  <si>
    <t>Pol1</t>
  </si>
  <si>
    <t>Demontáž článkových litinových otopných těles , 573 článků typu 500/200 , otopná plocha celkem 51,8 m2</t>
  </si>
  <si>
    <t>-435690904</t>
  </si>
  <si>
    <t>Pol2</t>
  </si>
  <si>
    <t>Demontáž ocelových deskových otopných těles typu 22K - 600/800 , včetně konzol</t>
  </si>
  <si>
    <t>-1150901291</t>
  </si>
  <si>
    <t>Pol3</t>
  </si>
  <si>
    <t>Demontáž konzol pro uchycení článkových litinových otopných těles</t>
  </si>
  <si>
    <t>-2083226791</t>
  </si>
  <si>
    <t>Pol4</t>
  </si>
  <si>
    <t>Demontáž armatur se 2 závity G 1/2"</t>
  </si>
  <si>
    <t>23546136</t>
  </si>
  <si>
    <t>Pol5</t>
  </si>
  <si>
    <t>Demontáž armatur se 2 závity G 3/4"</t>
  </si>
  <si>
    <t>-535410762</t>
  </si>
  <si>
    <t>Pol6</t>
  </si>
  <si>
    <t>Demontáž ocelového potrubí do DN 32</t>
  </si>
  <si>
    <t>1195648156</t>
  </si>
  <si>
    <t>Pol7</t>
  </si>
  <si>
    <t>Odstranění nátěrů potrubí do DN 50</t>
  </si>
  <si>
    <t>-89306043</t>
  </si>
  <si>
    <t>Pol8</t>
  </si>
  <si>
    <t>Demontáž ostatní (vypuštění otopné vody apod.)</t>
  </si>
  <si>
    <t>-1456649250</t>
  </si>
  <si>
    <t>D2</t>
  </si>
  <si>
    <t xml:space="preserve">Rozvody potrubí </t>
  </si>
  <si>
    <t>Pol10</t>
  </si>
  <si>
    <t>Tvarovky (kolena , přechody , redukce apod.)</t>
  </si>
  <si>
    <t>128473143</t>
  </si>
  <si>
    <t>Pol11</t>
  </si>
  <si>
    <t>Napojení na stávající potrubí ÚT (včetně návarku nebo zhotovení závitu ve stáv. potrubí)</t>
  </si>
  <si>
    <t>210775596</t>
  </si>
  <si>
    <t>Pol9</t>
  </si>
  <si>
    <t>Měděné potrubí (tvrdá měď) 18 × 1,0 mm</t>
  </si>
  <si>
    <t>-733985818</t>
  </si>
  <si>
    <t>D3</t>
  </si>
  <si>
    <t xml:space="preserve">Armatury </t>
  </si>
  <si>
    <t>Pol12</t>
  </si>
  <si>
    <t>Termostatický ventil přímý , dvouregulační 1/2" , přednastavitelná hodnoty kv , materiál niklovaná mosaz , PN 10</t>
  </si>
  <si>
    <t>-1729027521</t>
  </si>
  <si>
    <t>Pol13</t>
  </si>
  <si>
    <t>Regulační šroubení přímé 1/2" , materiál niklovaná mosaz , PN 10</t>
  </si>
  <si>
    <t>1686114536</t>
  </si>
  <si>
    <t>Pol14</t>
  </si>
  <si>
    <t>Termostatická hlavice - kapalinová , plastová hlava - mosazná matice , M 30x1,5 , rozsah 6,5÷28°C , s možností aretace na požadovanou teplotu</t>
  </si>
  <si>
    <t>587718150</t>
  </si>
  <si>
    <t>Pol15</t>
  </si>
  <si>
    <t>Ostatní drobný montážní nespecifikovaný materiál (vsuvky , redukce apod.)</t>
  </si>
  <si>
    <t>-1767078258</t>
  </si>
  <si>
    <t>D4</t>
  </si>
  <si>
    <t xml:space="preserve">Otopná tělesa </t>
  </si>
  <si>
    <t>Pol16</t>
  </si>
  <si>
    <t>Ocelové deskové těleso typ KLASIK 21 R 500/1200 (odstín: bílá RAL 9016) , výška 554 mm , rozteč připojení 500 mm , hloubka 66 mm , délka 1200 mm , výkon 1452 W dle normy EN 442 ΔT 50 (75/65/20°C)</t>
  </si>
  <si>
    <t>-1878371678</t>
  </si>
  <si>
    <t>Pol17</t>
  </si>
  <si>
    <t>Ocelové deskové těleso typ KLASIK 21 R 500/1400 (odstín: bílá RAL 9016) , výška 554 mm , rozteč připojení 500 mm , hloubka 66 mm , délka 1400 mm , výkon 1694 W dle normy EN 442 ΔT 50 (75/65/20°C)</t>
  </si>
  <si>
    <t>980392156</t>
  </si>
  <si>
    <t>Pol18</t>
  </si>
  <si>
    <t>Ocelové deskové těleso typ KLASIK 21 R 500/1600 (odstín: bílá RAL 9016) , výška 554 mm , rozteč připojení 500 mm , hloubka 66 mm , délka 1600 mm , výkon 1936 W dle normy EN 442 ΔT 50 (75/65/20°C)</t>
  </si>
  <si>
    <t>-1908244360</t>
  </si>
  <si>
    <t>Pol19</t>
  </si>
  <si>
    <t>Ocelové deskové těleso typ KLASIK 22 R 500/1400 (odstín: bílá RAL 9016) , výška 554 mm , rozteč připojení 500 mm , hloubka 100 mm , délka 1400 mm , výkon 2206 W dle normy EN 442 ΔT 50 (75/65/20°C)</t>
  </si>
  <si>
    <t>742153523</t>
  </si>
  <si>
    <t>Pol20</t>
  </si>
  <si>
    <t>Navrtávací konzola (kovové díly pozinkovány , pro upevnění ve vzdálenosti až 100 mm od stěny (sada obsahuje 2x konzolu))</t>
  </si>
  <si>
    <t>sada</t>
  </si>
  <si>
    <t>-357874189</t>
  </si>
  <si>
    <t>D5</t>
  </si>
  <si>
    <t xml:space="preserve">Nátěry, ostatní </t>
  </si>
  <si>
    <t>Pol21</t>
  </si>
  <si>
    <t>Nátěry syntetické potrubí do DN 50 - dvojnásobný s 1× emailováním</t>
  </si>
  <si>
    <t>2020741734</t>
  </si>
  <si>
    <t>Pol22</t>
  </si>
  <si>
    <t>Přesun hmot pro UT</t>
  </si>
  <si>
    <t>Kč</t>
  </si>
  <si>
    <t>391396646</t>
  </si>
  <si>
    <t>Pol23</t>
  </si>
  <si>
    <t>Topná a tlaková zkouška</t>
  </si>
  <si>
    <t>-356544128</t>
  </si>
  <si>
    <t>Pol24</t>
  </si>
  <si>
    <t>Stavební přípomocné práce</t>
  </si>
  <si>
    <t>31936661</t>
  </si>
  <si>
    <t>Pol25</t>
  </si>
  <si>
    <t>Mimostaveništní doprava</t>
  </si>
  <si>
    <t>-1139394073</t>
  </si>
  <si>
    <t>05 - Silnoproud</t>
  </si>
  <si>
    <t>D1 - Dodávka komponent silnoproud</t>
  </si>
  <si>
    <t>D2 - Montáž komponent</t>
  </si>
  <si>
    <t>D3 - Dodávka tras</t>
  </si>
  <si>
    <t>D4 - Montáž tras</t>
  </si>
  <si>
    <t>D5 - Dodávka kabeláže</t>
  </si>
  <si>
    <t>D6 - Montáž kabeláže</t>
  </si>
  <si>
    <t>D7 - Dodávka rozvaděče</t>
  </si>
  <si>
    <t>D8 - Montáž rozvaděče</t>
  </si>
  <si>
    <t>D9 - Stavební přípomoce</t>
  </si>
  <si>
    <t>Dodávka komponent silnoproud</t>
  </si>
  <si>
    <t>34551615R01</t>
  </si>
  <si>
    <t xml:space="preserve">Zásuvka jednonásobná, chráněná, s clonkami, s bezšroub. svorkami230V/16A, bílá  + rámeček</t>
  </si>
  <si>
    <t>-1455501324</t>
  </si>
  <si>
    <t>34551615R01Kr</t>
  </si>
  <si>
    <t>Zásuvka jednonásobná do podl.krabice, chráněná, s clonkami, s bezšroub. Svorkami 230V/16A, bílá (modul45x45mm)</t>
  </si>
  <si>
    <t>-978449988</t>
  </si>
  <si>
    <t>34551622R</t>
  </si>
  <si>
    <t xml:space="preserve">Zásuvka dvojtá 230V/16A, otočené zdířky, s ochranným kolíkem                                        s clonkami</t>
  </si>
  <si>
    <t>352336969</t>
  </si>
  <si>
    <t>000000R001 - S</t>
  </si>
  <si>
    <t xml:space="preserve">A - Závěsné/přisazené, LED svítidlo, matná AL mřížka, UGR&lt;19,                                    1 x LED, 58W, 6850lm, Ra80, 4000K</t>
  </si>
  <si>
    <t>1452470881</t>
  </si>
  <si>
    <t>000000R002 - S</t>
  </si>
  <si>
    <t>B - LED nástěnné světlo s PIR čidlem, směrovatelné, hliník/plast, antracit 1 x LED, 21W, 18000lm, IP54, 2700K</t>
  </si>
  <si>
    <t>-628564970</t>
  </si>
  <si>
    <t>000000R003 - S</t>
  </si>
  <si>
    <t>C - Přisazené/závěsné, LED svítidlo, opálový kryt 1 x LED, 26W, 3300lm, Ra80, 4000K</t>
  </si>
  <si>
    <t>-1965806693</t>
  </si>
  <si>
    <t>000000R004 - S</t>
  </si>
  <si>
    <t xml:space="preserve">D - Přisazené/závěsné, čtvercové LED svítidlo, opálový kryt                                 1 x LED, 23W, 3100lm, Ra80, 4000K</t>
  </si>
  <si>
    <t>1614636945</t>
  </si>
  <si>
    <t>000000R005- S</t>
  </si>
  <si>
    <t xml:space="preserve">E - Kruhové přisazené LED svítidlo, opálový kryt, Ø 370mm                                 1 x LED, 34W, 3550lm, Ra80, 4000K</t>
  </si>
  <si>
    <t>1630124369</t>
  </si>
  <si>
    <t>000000R006 - S</t>
  </si>
  <si>
    <t xml:space="preserve">F - Kruhové přisazené LED svítidlo, opálový kryt, Ø 370mm                                 1 x LED, 26W, 2800lm, Ra80, 4000K</t>
  </si>
  <si>
    <t>-1144346507</t>
  </si>
  <si>
    <t>000000R007- NS</t>
  </si>
  <si>
    <t xml:space="preserve">NS - Nástěnné nouzové LED svítidlo, 1 -3W LED pásek 320 lm                 STANDARD IP65, záloha 1h</t>
  </si>
  <si>
    <t>-685512358</t>
  </si>
  <si>
    <t>000000R008- TU</t>
  </si>
  <si>
    <t>Reflexní (1 nebo 2 stranná) tabulka směru úniku dle dokumentace zavěšená pod nouzovým svítidlem + montáž</t>
  </si>
  <si>
    <t>-638015757</t>
  </si>
  <si>
    <t>34535400R</t>
  </si>
  <si>
    <t>Strojek spínače 1pólového řaz.1</t>
  </si>
  <si>
    <t>-822553023</t>
  </si>
  <si>
    <t>345 35401.R</t>
  </si>
  <si>
    <t>Strojek spínače 1+1 pólového řaz.1+1</t>
  </si>
  <si>
    <t>-1876339421</t>
  </si>
  <si>
    <t>34535406R</t>
  </si>
  <si>
    <t>Strojek přepínače střídavého, řaz.6</t>
  </si>
  <si>
    <t>-1064944273</t>
  </si>
  <si>
    <t>345355901R</t>
  </si>
  <si>
    <t>Čidlo a detektor přítomnosti s dosahem až 20m v rozsahu 360°. Regulace citlivosti 3-2000lx. Vhodné pro LED osvětlení 230V.</t>
  </si>
  <si>
    <t>1560604578</t>
  </si>
  <si>
    <t>34536490R</t>
  </si>
  <si>
    <t>Kryt spínače</t>
  </si>
  <si>
    <t>-1975639313</t>
  </si>
  <si>
    <t>34536700R</t>
  </si>
  <si>
    <t>Rámeček pro spínače</t>
  </si>
  <si>
    <t>-1944217726</t>
  </si>
  <si>
    <t>Montáž komponent</t>
  </si>
  <si>
    <t>000000R0NV1</t>
  </si>
  <si>
    <t>Elektrické napojení 3f spotřebiče - výtah</t>
  </si>
  <si>
    <t>1583209893</t>
  </si>
  <si>
    <t>000000R0NV4</t>
  </si>
  <si>
    <t>Elektrické napojení 1f spotřebiče - (přepojení rekuperační jednotky, včetně přesunutí jistících prvků do nového rozvaděče)</t>
  </si>
  <si>
    <t>-1382601191</t>
  </si>
  <si>
    <t>005231010R</t>
  </si>
  <si>
    <t>Revize nově inst. Elektroinstalace 1.-3.NP</t>
  </si>
  <si>
    <t>-1143401244</t>
  </si>
  <si>
    <t>210 11-1014.R00</t>
  </si>
  <si>
    <t>Zásuvka domovní zapuštěná - provedení 2x (2P+PE) |</t>
  </si>
  <si>
    <t>1950939463</t>
  </si>
  <si>
    <t>210110041R00</t>
  </si>
  <si>
    <t>Spínač zapuštěný jednopólový, řazení 1</t>
  </si>
  <si>
    <t>-758295650</t>
  </si>
  <si>
    <t>210110045R00</t>
  </si>
  <si>
    <t>Spínač zapuštěný střídavý, řazení 6</t>
  </si>
  <si>
    <t>-2039116547</t>
  </si>
  <si>
    <t>210292041R00</t>
  </si>
  <si>
    <t>Přezkoušení světel./zásuv. okruhu, úprava stávající instalace</t>
  </si>
  <si>
    <t>1877328748</t>
  </si>
  <si>
    <t>345355901R -M</t>
  </si>
  <si>
    <t>Pohybový světel spínač stropní + pulzní relé - montáž</t>
  </si>
  <si>
    <t>-1200148158</t>
  </si>
  <si>
    <t>741371011R01</t>
  </si>
  <si>
    <t>Montáž svítidel zářivkových se zapojením vodičů bytových nebo společenských místností stropních na závěsech</t>
  </si>
  <si>
    <t>574376336</t>
  </si>
  <si>
    <t>Dodávka tras</t>
  </si>
  <si>
    <t>3457114701R</t>
  </si>
  <si>
    <t>Trubka kabelová chránička KOPOFLEX KF 09050</t>
  </si>
  <si>
    <t>-1994001442</t>
  </si>
  <si>
    <t>000000R0NK1</t>
  </si>
  <si>
    <t xml:space="preserve">Krabice podlahová, ezokrajový (bezrámový) kryt tělo s pevných hliníkových odlitků, víko lze zavřít i při zapojení standardních zástrček rovného nebo zahnutého tvaru lze jej polepit vlastní krytinou.                                                       Osazení moduly 8xK45: 2x Z 230V, 2x 1xRJ45, 1x HDMI, 1x USB</t>
  </si>
  <si>
    <t>734835873</t>
  </si>
  <si>
    <t>345715367R</t>
  </si>
  <si>
    <t>Krabice odbočná KO 125/1L</t>
  </si>
  <si>
    <t>-914127736</t>
  </si>
  <si>
    <t>345 71521.R</t>
  </si>
  <si>
    <t>Krabice univerzální z PH KU 68-1902/3</t>
  </si>
  <si>
    <t>1815307606</t>
  </si>
  <si>
    <t>345718065R</t>
  </si>
  <si>
    <t>Hmoždinka HM8 s vrutem</t>
  </si>
  <si>
    <t>171845643</t>
  </si>
  <si>
    <t>34572109R</t>
  </si>
  <si>
    <t>Lišta vkládací z PVC 20x20</t>
  </si>
  <si>
    <t>320518151</t>
  </si>
  <si>
    <t>34571051R</t>
  </si>
  <si>
    <t>Trubka elektroinstal. ohebná 2323/LPE-1 d 22,9 m</t>
  </si>
  <si>
    <t>327138269</t>
  </si>
  <si>
    <t>345 7099962.R</t>
  </si>
  <si>
    <t>Kanál elektroinstalační EKE 100 x 60 mm, délka 2 m</t>
  </si>
  <si>
    <t>-1016183739</t>
  </si>
  <si>
    <t>Montáž tras</t>
  </si>
  <si>
    <t>000000R0NKM1</t>
  </si>
  <si>
    <t>Montáž chráničky kabelu do kabel kanálu</t>
  </si>
  <si>
    <t>-651958907</t>
  </si>
  <si>
    <t>210 01-0003.R00</t>
  </si>
  <si>
    <t>Trubka ohebná pod omítku, vnější průměr 25 mm</t>
  </si>
  <si>
    <t>-326544797</t>
  </si>
  <si>
    <t>210010301R00</t>
  </si>
  <si>
    <t>Krabice přístrojová KP, bez zapojení, kruhová</t>
  </si>
  <si>
    <t>-1424345329</t>
  </si>
  <si>
    <t>211010002R00</t>
  </si>
  <si>
    <t>Osazení hmoždinky do cihlového zdiva, HM 8</t>
  </si>
  <si>
    <t>-116233927</t>
  </si>
  <si>
    <t>Montáž kabelová chránička KOPOFLEX KF 09050</t>
  </si>
  <si>
    <t>1676631523</t>
  </si>
  <si>
    <t>622 30-0181.RT3</t>
  </si>
  <si>
    <t>Montáž podlahové krabice včetně příslušensvtí, vyhl.otvoru a usazení podl.</t>
  </si>
  <si>
    <t>-791769593</t>
  </si>
  <si>
    <t>650 01-0162.R00</t>
  </si>
  <si>
    <t>Montáž elektroinstalačního kanálu šířky do 120 mm</t>
  </si>
  <si>
    <t>-1053959460</t>
  </si>
  <si>
    <t>Dodávka kabeláže</t>
  </si>
  <si>
    <t>34140966R</t>
  </si>
  <si>
    <t>Vodič silový CY zelenožlutý 10,00 mm2 - drát</t>
  </si>
  <si>
    <t>-1878847923</t>
  </si>
  <si>
    <t>210 80-0105.R00</t>
  </si>
  <si>
    <t>Kabel silový s Cu jádrem 750 V CYKY 3 x 1,5 mm2</t>
  </si>
  <si>
    <t>-428583911</t>
  </si>
  <si>
    <t>341 118515.R</t>
  </si>
  <si>
    <t xml:space="preserve">Kabel s Cu jádrem NOPOVIC 1kV 1-CXKH-R 3 x 1,5 mm2  - rozv. Schodiště</t>
  </si>
  <si>
    <t>843995553</t>
  </si>
  <si>
    <t>210 80-0115.R00</t>
  </si>
  <si>
    <t>Kabel silový s Cu jádrem 750 V CYKY 5 x 1,5 mm2</t>
  </si>
  <si>
    <t>1195050367</t>
  </si>
  <si>
    <t>341 118550.R</t>
  </si>
  <si>
    <t xml:space="preserve">Kabel s Cu jádrem NOPOVIC 1kV 1-CXKH-R 5 x 1,5 mm2    - rozv. Schodiště</t>
  </si>
  <si>
    <t>-517582143</t>
  </si>
  <si>
    <t>210 80-0106.R00</t>
  </si>
  <si>
    <t>Kabel silový s Cu jádrem 750 V CYKY 3 x 2,5 mm2</t>
  </si>
  <si>
    <t>974708763</t>
  </si>
  <si>
    <t>341 118552.R</t>
  </si>
  <si>
    <t xml:space="preserve">Kabel s Cu jádrem NOPOVIC 1kV 1-CXKH-R 5 x 4 mm2    - rozv. Schodiště</t>
  </si>
  <si>
    <t>-2003210692</t>
  </si>
  <si>
    <t>341 138316.R</t>
  </si>
  <si>
    <t>Kabel silový s Al jádrem 750 V AYKY 4 x 35 mm2</t>
  </si>
  <si>
    <t>1562405258</t>
  </si>
  <si>
    <t>210 80-0101.R01</t>
  </si>
  <si>
    <t>Kabel silový s Cu jádrem 750 V Eurofire EF180 2 x 1,5 mm2 - reproduktory</t>
  </si>
  <si>
    <t>831198346</t>
  </si>
  <si>
    <t>D6</t>
  </si>
  <si>
    <t>Montáž kabeláže</t>
  </si>
  <si>
    <t>210 90-1082.R00</t>
  </si>
  <si>
    <t>Kabel silový AYKY 1kV 4 x 35 mm2 pevně uložený</t>
  </si>
  <si>
    <t>-1097220096</t>
  </si>
  <si>
    <t>210800527R01</t>
  </si>
  <si>
    <t>1021455677</t>
  </si>
  <si>
    <t>210810005R01</t>
  </si>
  <si>
    <t>Kabel CYKY-m 750 V (2)3 x 1,5 mm2 uložený ve zdi</t>
  </si>
  <si>
    <t>-1342420676</t>
  </si>
  <si>
    <t>210810006R01</t>
  </si>
  <si>
    <t>Kabel CYKY-m 750 V 3 x 2,5 mm2 uložený ve zdi</t>
  </si>
  <si>
    <t>1263643798</t>
  </si>
  <si>
    <t>210810015R01</t>
  </si>
  <si>
    <t>Kabel CYKY-m 750 V 5 x 1,5 mm2 uložený ve zdi</t>
  </si>
  <si>
    <t>-351668935</t>
  </si>
  <si>
    <t>210810017R01</t>
  </si>
  <si>
    <t>Kabel CYKY-m 750 V 5 žil,4 až 25 mm2, uložený ve zdi</t>
  </si>
  <si>
    <t>1817690670</t>
  </si>
  <si>
    <t>650 14-1211.R00</t>
  </si>
  <si>
    <t>Ukončení vodiče v krabici + zapojení do 2,5 mm2</t>
  </si>
  <si>
    <t>-303390412</t>
  </si>
  <si>
    <t>D7</t>
  </si>
  <si>
    <t>Dodávka rozvaděče</t>
  </si>
  <si>
    <t>35715101R21</t>
  </si>
  <si>
    <t>Chodbový rozvaděč RS-D1 ocelový 114 M, (3 x 38)-800/700, protipožární, kouřotěsný P.O. EI 30 DP1S (30 min.) vybavený dle výkresu D.1.4.3-5.1 + montáž</t>
  </si>
  <si>
    <t>1717829134</t>
  </si>
  <si>
    <t>35715101R22</t>
  </si>
  <si>
    <t>Chodbový rozvaděč RS-D2 ocelový 114 M, (3 x 38)-800/700, protipožární, kouřotěsný P.O. EI 30 DP1S (30 min.) vybavený dle výkresu D.1.4.3-5.2 + montáž</t>
  </si>
  <si>
    <t>1195064842</t>
  </si>
  <si>
    <t>35715101R23</t>
  </si>
  <si>
    <t>Chodbový rozvaděč RS-D3 ocelový 114 M, (3 x 38)-800/700, protipožární, kouřotěsný P.O. EI 30 DP1S (30 min.) vybavený dle výkresu D.1.4.3-5.3 + montáž</t>
  </si>
  <si>
    <t>-241147439</t>
  </si>
  <si>
    <t>D8</t>
  </si>
  <si>
    <t>Montáž rozvaděče</t>
  </si>
  <si>
    <t>005231010R.1</t>
  </si>
  <si>
    <t>Revize dotčených rozvodnic.</t>
  </si>
  <si>
    <t>-2140060104</t>
  </si>
  <si>
    <t>210190002R00</t>
  </si>
  <si>
    <t>Montáž rozvodnic do zdi do váhy 50 kg</t>
  </si>
  <si>
    <t>-1895513496</t>
  </si>
  <si>
    <t>210190002R01D</t>
  </si>
  <si>
    <t>Demontáž všech jistících prvků, odpojených okruhů a zaslepení rozvaděče</t>
  </si>
  <si>
    <t>-1049161561</t>
  </si>
  <si>
    <t>612 10-0020.RA0</t>
  </si>
  <si>
    <t>Začištění omítek kolem rozvaděče</t>
  </si>
  <si>
    <t>704425026</t>
  </si>
  <si>
    <t>650 14-1111.R00</t>
  </si>
  <si>
    <t>Ukončení vodičů v rozvaděči + zapojení do 2,5 mm2</t>
  </si>
  <si>
    <t>-1646792689</t>
  </si>
  <si>
    <t>650 14-1113.R00</t>
  </si>
  <si>
    <t>Ukončení vodičů v rozvaděči + zapojení do 6 mm2</t>
  </si>
  <si>
    <t>1562564118</t>
  </si>
  <si>
    <t>650 14-1119.R00</t>
  </si>
  <si>
    <t>Ukončení vodičů v rozvaděči + zapojení do 35 mm2</t>
  </si>
  <si>
    <t>1451834845</t>
  </si>
  <si>
    <t>971 10-0021.RA0</t>
  </si>
  <si>
    <t>Vybourání otvorů ve zdivu cihelnémpro nový rozvaděč m2</t>
  </si>
  <si>
    <t>1794848723</t>
  </si>
  <si>
    <t>D9</t>
  </si>
  <si>
    <t>Stavební přípomoce</t>
  </si>
  <si>
    <t>220 26-1664.R00</t>
  </si>
  <si>
    <t>Hrubá výplň drážky</t>
  </si>
  <si>
    <t>-1760832338</t>
  </si>
  <si>
    <t>220 26-1665.R00</t>
  </si>
  <si>
    <t>Začištění drážky, konečná úprava</t>
  </si>
  <si>
    <t>-754851697</t>
  </si>
  <si>
    <t>460680022R00</t>
  </si>
  <si>
    <t>Průraz zdivem v cihlové zdi tloušťky 30 cm</t>
  </si>
  <si>
    <t>1543960970</t>
  </si>
  <si>
    <t>460680402RV1</t>
  </si>
  <si>
    <t>Vysekání kapsy 10x10x8cm pro krabice v cihlové zdi</t>
  </si>
  <si>
    <t>-892122232</t>
  </si>
  <si>
    <t>460680593RV1</t>
  </si>
  <si>
    <t>Vysekání drážky 5x7cm pro kabely v cihlové zdi</t>
  </si>
  <si>
    <t>-140939749</t>
  </si>
  <si>
    <t>460941311</t>
  </si>
  <si>
    <t>Vyplnění rýh vyplnění a omítnutí rýh v betonových podlahách a mazaninách hloubky do 5 cm a šířky do 5 cm</t>
  </si>
  <si>
    <t>-420478234</t>
  </si>
  <si>
    <t>58541250R</t>
  </si>
  <si>
    <t>Sádra stavební bilá 1 kg</t>
  </si>
  <si>
    <t>kg</t>
  </si>
  <si>
    <t>961324173</t>
  </si>
  <si>
    <t>595 980-000R</t>
  </si>
  <si>
    <t>Dodávka amontáž SDK oplásštění světlost 0,2x0,2m, (profily, SDK,tmelení)</t>
  </si>
  <si>
    <t>448517247</t>
  </si>
  <si>
    <t>784 95-0030.RAA</t>
  </si>
  <si>
    <t>Oprava maleb z malířských směsí oškrábání, umytí, vyhlazení, 2x malba</t>
  </si>
  <si>
    <t>-200742367</t>
  </si>
  <si>
    <t>971 10-0041.RA0</t>
  </si>
  <si>
    <t>Vybourání otvorů ve zdech</t>
  </si>
  <si>
    <t>587347285</t>
  </si>
  <si>
    <t>974 05-1313.R00</t>
  </si>
  <si>
    <t>Frézování drážky do 30x30 mm, zdivo,cihel.tvárnice</t>
  </si>
  <si>
    <t>1784898428</t>
  </si>
  <si>
    <t>974 05-1515.R00</t>
  </si>
  <si>
    <t>Frézování drážky do 50x50 mm, podlaha beton</t>
  </si>
  <si>
    <t>-1185571566</t>
  </si>
  <si>
    <t>979 08-2113.R00</t>
  </si>
  <si>
    <t>Vodorovná doprava suti po suchu do 1000 m</t>
  </si>
  <si>
    <t>-1492552330</t>
  </si>
  <si>
    <t>979 98-1104.R00</t>
  </si>
  <si>
    <t>Kontejner, suť bez příměsí, odvoz a likvidace, 9 t</t>
  </si>
  <si>
    <t>-1630557187</t>
  </si>
  <si>
    <t>979 98-1104.R00.1</t>
  </si>
  <si>
    <t>Ekologická likvidace elektro materiálu</t>
  </si>
  <si>
    <t>-359891764</t>
  </si>
  <si>
    <t>979 99-0250.R00</t>
  </si>
  <si>
    <t>Poplatek za zpracování nebezpečného odpadu</t>
  </si>
  <si>
    <t>-1463539570</t>
  </si>
  <si>
    <t>06 - Slaboproud</t>
  </si>
  <si>
    <t>D1 - Dodávka a montáž komponent</t>
  </si>
  <si>
    <t xml:space="preserve">D7 - Ostatní montáž </t>
  </si>
  <si>
    <t>D8 - Stavební přípomoce</t>
  </si>
  <si>
    <t>Dodávka a montáž komponent</t>
  </si>
  <si>
    <t>71202012R01</t>
  </si>
  <si>
    <t>Zásuvka datová 1xRJ45, cat6 UTP bílá (rámeček+strojek+maska+keystone)</t>
  </si>
  <si>
    <t>1933922675</t>
  </si>
  <si>
    <t>71202012R01-P</t>
  </si>
  <si>
    <t>Zásuvka datová 1xRJ45 do podl. krabice cat6 UTP bílá (rámeček 45x45mm pro 1x RJ45 +maska+ 2xkeystone)</t>
  </si>
  <si>
    <t>-1562078042</t>
  </si>
  <si>
    <t>371202013R01</t>
  </si>
  <si>
    <t>Zásuvka datová 2xRJ45, cat6 UTP bílá (rámeček+strojek+maska+keystone)</t>
  </si>
  <si>
    <t>829403658</t>
  </si>
  <si>
    <t>371202022R</t>
  </si>
  <si>
    <t>Zásuvka komunikační přímá USB,1 zásuvka USB 2.0 typu A.</t>
  </si>
  <si>
    <t>2119994151</t>
  </si>
  <si>
    <t>371202022R-P</t>
  </si>
  <si>
    <t>Zásuvka komunikační přímá USB,1 zásuvka USB 2.0 typu A. do pdl. Krabice</t>
  </si>
  <si>
    <t>1214580177</t>
  </si>
  <si>
    <t>371202023R</t>
  </si>
  <si>
    <t>Zásuvka komunikační HDMI, 1 zásuvka HDMI typu A, možnost 4K přenosu</t>
  </si>
  <si>
    <t>864360670</t>
  </si>
  <si>
    <t>371202023R-P</t>
  </si>
  <si>
    <t>Zásuvka komunikační HDMI, 1 zásuvka HDMI typu A, možnost 4K přenosu do pdl. Krabice</t>
  </si>
  <si>
    <t>-2025936997</t>
  </si>
  <si>
    <t>00000000R11</t>
  </si>
  <si>
    <t>Kabel HDMI, min. 4K*2K @ 60Hz, min. 10m. Včetně HDMI extenderu pro zesílení signálu podporující přenos na min. 30 m, podpora rozlišení min. 4K*2K @ 60Hz, HDCP kompatibilní. Včetně HDMI kabelu 0,5 m, (M/M), min. rozlišení 4K*2K @ 60Hz. Cena včetně dopravy, instalace. + montáž</t>
  </si>
  <si>
    <t>-2067341375</t>
  </si>
  <si>
    <t>00000000R11.1</t>
  </si>
  <si>
    <t>Kabel HDMI, min. 4K*2K @ 60Hz, min. 1,8m, podpora rozlišení min. 4K*2K @ 60Hz, HDCP kompatibilní. Cena včetně dopravy, instalace. + montáž</t>
  </si>
  <si>
    <t>571051066</t>
  </si>
  <si>
    <t>00000000R12</t>
  </si>
  <si>
    <t>USB aktivní kabel kabel 10m, 5ti žilový + montáž</t>
  </si>
  <si>
    <t>2064425494</t>
  </si>
  <si>
    <t>00000000RS01</t>
  </si>
  <si>
    <t>Propojovací kabeláž patchcord Cat6. 1m + montáž</t>
  </si>
  <si>
    <t>-632699531</t>
  </si>
  <si>
    <t>00000000RS010</t>
  </si>
  <si>
    <t>Video Intercom 2. generace, hlavní modul kamery 2Mpx, FishEye, IR, mikrofon, reproduktor, 1 tlačítko pro volání, I/O, 2x výstup pro ovládání dveří + 2x odul 6 tlačítek pro volání + rycí rámeček a box pro zapuštěnou montáž pro 3 moduly + Stříška proti dešti Cena včetně dopravy, instalace, nastavení.</t>
  </si>
  <si>
    <t>-971986164</t>
  </si>
  <si>
    <t>00000000RS010.1</t>
  </si>
  <si>
    <t>Video Intercom 2. generace, hlavní modul kamery 2Mpx, FishEye, IR, mikrofon, reproduktor, čtečka čipů a karet, 1 tlačítko pro volání, I/O, 2x výstup pro ovládání dveří + 2x odul 6 tlačítek pro volání + rycí rámeček a box pro zapuštěnou montáž pro 3 moduly + Stříška proti dešti Cena včetně dopravy, instalace, nastavení.</t>
  </si>
  <si>
    <t>-43676792</t>
  </si>
  <si>
    <t>00000000RS011</t>
  </si>
  <si>
    <t>Vnitřní dotykový monitor | 7" LCD | SD slot | WIFI | hliníkové provedení | tvrzené sklo | tlačítko pro otevření dveří | napájení 12VDC/POE Cena včetně dopravy, instalace, nastavení.</t>
  </si>
  <si>
    <t>-44921765</t>
  </si>
  <si>
    <t>00000000RS012</t>
  </si>
  <si>
    <t>Vstupní zařízení pro odbavování požadavků v oddělení školní družiny s vazbou na aoplikaci (mobilní telefony, tablety, atp…), český výrobce • čipy pro rodiče (100,-Kč /ks vč. DPH) • přípravu datových rozvodů pro terminá Cena včetně dopravy, instalace, nastavení.</t>
  </si>
  <si>
    <t>1151366290</t>
  </si>
  <si>
    <t>00000000RS013</t>
  </si>
  <si>
    <t>Nástěnný reproduktor dle EN54-24 pro přisazenou instalaci na stěnu / strop. Technická data dle EN54-24: jmenovitý šumový výkon a napětí 6W @ 100V, citlivost 78dB @ 1W/4m, max. úroveň akustického tlaku 86,4dB @ 4m, frekvenční charakteristika 80Hz-15kHz, úhel pokrytí horizontálně 180°/170°/100°/90°, vertikálně 180°/170°/100°/90° @ 0,5/1/2/4kHz. Certifikace dle EN54-24 číslo 1293-CPD-0166, typ A - vnitřní aplikace. Tělo ABS plast s nízkou hořlavostí třídy V2 / HB75, mřížka kov. Plastová připojovací svorkovnice; jako zvl. přísl. nad rámec požadavků EN54 lze doplnit keramickou svorkovnici s tepelnou pojistkou dle BS-5839-8. Rozměry (ŠxVxH) 230x170x80mm, hmotnost 1,2kg. Barva bílá.</t>
  </si>
  <si>
    <t>-59454000</t>
  </si>
  <si>
    <t>00000000RS014</t>
  </si>
  <si>
    <t>Kombinovaný detektor kouře a teplot se sirénou - drátový(linkový), určen pro detekci požárního nebezpečí v interiéru obytných nebo komerčních budov. Stavy indikuje zabudovanou signálkou a akustickým signálem. Detektor může být napájen z extérního zdroje 12 V DC nebo z ústředny poplachového systému a poskytuje výstupy ALARM a TMP. Pokud je detektor provozován s vloženými bateriemi (3x 1,5 V AA), pracuje v případě ztráty externího napájecího napětí 12 V DC dále jako autonomní.</t>
  </si>
  <si>
    <t>-353152993</t>
  </si>
  <si>
    <t>00000000RS02</t>
  </si>
  <si>
    <t>KVM Extender pro přenos HDMI signálu 4K po UTP do 60m</t>
  </si>
  <si>
    <t>-2132841066</t>
  </si>
  <si>
    <t>00000000RS03</t>
  </si>
  <si>
    <t>KVM Extender pro přenos USB 2.0 po UTP do 60m</t>
  </si>
  <si>
    <t>2066685532</t>
  </si>
  <si>
    <t>222 29-0005.R00</t>
  </si>
  <si>
    <t>Zásuvka 1xRJ45 UTP kat.6 pod omítku</t>
  </si>
  <si>
    <t>1436596978</t>
  </si>
  <si>
    <t>222 29-0007.R00</t>
  </si>
  <si>
    <t>Zásuvka 2xRJ45 UTP kat.6 pod omítku</t>
  </si>
  <si>
    <t>-1630936283</t>
  </si>
  <si>
    <t>222 29-0007.R0P</t>
  </si>
  <si>
    <t>Zásuvka 2xRJ45 UTP kat.6 do podl. krabice</t>
  </si>
  <si>
    <t>-1022532658</t>
  </si>
  <si>
    <t>222 29-0112.R00</t>
  </si>
  <si>
    <t>Rozvodný box 24xRJ45 bez zapojení kabelů</t>
  </si>
  <si>
    <t>-199749847</t>
  </si>
  <si>
    <t>222 29-0401R</t>
  </si>
  <si>
    <t>477262184</t>
  </si>
  <si>
    <t>222 29-0402R</t>
  </si>
  <si>
    <t>-146308227</t>
  </si>
  <si>
    <t>223 29-0401R-P</t>
  </si>
  <si>
    <t>-522017130</t>
  </si>
  <si>
    <t>223 29-0402R-P</t>
  </si>
  <si>
    <t>-1859134931</t>
  </si>
  <si>
    <t>1238222354</t>
  </si>
  <si>
    <t>34571518R</t>
  </si>
  <si>
    <t xml:space="preserve">Krabice univerzální z PH  KU 68- 1901</t>
  </si>
  <si>
    <t>-188447994</t>
  </si>
  <si>
    <t>620264872</t>
  </si>
  <si>
    <t>Trubka elektroinstal. ohebná 2323/LPE-1 d 22,9 m + přichytky 2ks/m</t>
  </si>
  <si>
    <t>1821181510</t>
  </si>
  <si>
    <t>345 64001 -R1</t>
  </si>
  <si>
    <t>Elektroinstalační krabice se zachováním funkčnosti při požáru, klasifikovaná dle ZP 27/2008, DIN 4102-12, STN 920205 + montáž</t>
  </si>
  <si>
    <t>1254490035</t>
  </si>
  <si>
    <t>-1794995372</t>
  </si>
  <si>
    <t>210 01-0329.RT2</t>
  </si>
  <si>
    <t>Krabice KO do dutých stěn, bez zapojení, hranatá včetně dodávky KO 125/1L s víčkem</t>
  </si>
  <si>
    <t>1413146371</t>
  </si>
  <si>
    <t>1947367946</t>
  </si>
  <si>
    <t>371201305R</t>
  </si>
  <si>
    <t xml:space="preserve">Instalační kabel kategorie 6, standard ANSI/TIA 568, ISO/IEC 11801 a EN 50173 pro kategorii 6 a třídu vedení Class E,  třídy LSOH (třída reakce na oheň Dca s2 d2 a1)</t>
  </si>
  <si>
    <t>-1701749206</t>
  </si>
  <si>
    <t>259438409</t>
  </si>
  <si>
    <t>341 350212.R</t>
  </si>
  <si>
    <t>Kabel zdělovací EUROFIRE J-h(st)h 2x2x0,8 - příprava pro požární detektory</t>
  </si>
  <si>
    <t>432901009</t>
  </si>
  <si>
    <t>341 350 212</t>
  </si>
  <si>
    <t>Kabel zdělovací SYSKFY 3x2x0,5</t>
  </si>
  <si>
    <t>231772467</t>
  </si>
  <si>
    <t>Montáž kabel silový s Cu jádrem 750 V Eurofire EF180 2 x 1,5 mm2 - reproduktory</t>
  </si>
  <si>
    <t>1592557290</t>
  </si>
  <si>
    <t>222 28-0215.R00</t>
  </si>
  <si>
    <t>Kabel UTP kat.6 v trubkách</t>
  </si>
  <si>
    <t>-750073814</t>
  </si>
  <si>
    <t>222 28-0552.R00</t>
  </si>
  <si>
    <t>Montáž kabel zdělovací EUROFIRE J-h(st)h 2x2x0,8</t>
  </si>
  <si>
    <t>1750249855</t>
  </si>
  <si>
    <t>222 28-0552.R00.1</t>
  </si>
  <si>
    <t>Montáž kabel zdělovací SYSKFY 3x2x0,5</t>
  </si>
  <si>
    <t>1202820247</t>
  </si>
  <si>
    <t xml:space="preserve">Ostatní montáž </t>
  </si>
  <si>
    <t>00000000RS0123</t>
  </si>
  <si>
    <t>Demontáž a motáž stávajícího zabezpečovacího systému EZS zahrnující všechny stávajcí detekční prvky v budově (10ks PIR, klávesnice,2x expander) a zpětné napojení, zprovoznění, revoze a funkční zkoušky</t>
  </si>
  <si>
    <t>356093636</t>
  </si>
  <si>
    <t>00000000RS013-P</t>
  </si>
  <si>
    <t>Dohledání kabeláže pro napojení systému ozvučení, proměření a připojení na stávající přívod, případně snížení výkonů reproduktorů, dle mpožností stáv. Systému, napojení a odzkoušení</t>
  </si>
  <si>
    <t>-1699396641</t>
  </si>
  <si>
    <t>00000000RS014-P</t>
  </si>
  <si>
    <t>Příprava kabeláže pro napojení detektorů požáru do svorkovací krabice na hranici objektu pro budoucí napojení na systém EPS nebo EPH</t>
  </si>
  <si>
    <t>1241363050</t>
  </si>
  <si>
    <t>222 29-0971.R01</t>
  </si>
  <si>
    <t>Zapojení portu cat.6 do patch panelu</t>
  </si>
  <si>
    <t>1624542981</t>
  </si>
  <si>
    <t>222 29-3001.R00</t>
  </si>
  <si>
    <t>Vypáskování kabelů v rozvaděči</t>
  </si>
  <si>
    <t>30551064</t>
  </si>
  <si>
    <t>222 29-3011.R00</t>
  </si>
  <si>
    <t>Kontrolní měření kabelu</t>
  </si>
  <si>
    <t>-152467568</t>
  </si>
  <si>
    <t>222 29-3012.R00</t>
  </si>
  <si>
    <t>Měření do protokolu</t>
  </si>
  <si>
    <t>-1505521915</t>
  </si>
  <si>
    <t>222 29-3012.R01</t>
  </si>
  <si>
    <t>Vypracování a tisk protokolu měření</t>
  </si>
  <si>
    <t>-514979552</t>
  </si>
  <si>
    <t>785196119</t>
  </si>
  <si>
    <t>-640923280</t>
  </si>
  <si>
    <t>1498138909</t>
  </si>
  <si>
    <t>405272790</t>
  </si>
  <si>
    <t>2105462692</t>
  </si>
  <si>
    <t>-959192317</t>
  </si>
  <si>
    <t>-360484131</t>
  </si>
  <si>
    <t>816417039</t>
  </si>
  <si>
    <t>-1725935039</t>
  </si>
  <si>
    <t>-217005166</t>
  </si>
  <si>
    <t>-1469851181</t>
  </si>
  <si>
    <t>-1222435867</t>
  </si>
  <si>
    <t>-1683290332</t>
  </si>
  <si>
    <t>538888672</t>
  </si>
  <si>
    <t>1768409870</t>
  </si>
  <si>
    <t>1177232004</t>
  </si>
  <si>
    <t>07 -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</si>
  <si>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</si>
  <si>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</si>
  <si>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</si>
  <si>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</si>
  <si>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VRN1</t>
  </si>
  <si>
    <t>Průzkumné, geodetické a projektové práce</t>
  </si>
  <si>
    <t>012002000</t>
  </si>
  <si>
    <t>Geodetické práce, vytyčení podzemních inženýrských sítí</t>
  </si>
  <si>
    <t>1024</t>
  </si>
  <si>
    <t>335013486</t>
  </si>
  <si>
    <t>https://podminky.urs.cz/item/CS_URS_2023_01/012002000</t>
  </si>
  <si>
    <t>013254000</t>
  </si>
  <si>
    <t>Dokumentace skutečného provedení stavby</t>
  </si>
  <si>
    <t>-1586321645</t>
  </si>
  <si>
    <t>https://podminky.urs.cz/item/CS_URS_2023_01/013254000</t>
  </si>
  <si>
    <t>VRN3</t>
  </si>
  <si>
    <t>Zařízení staveniště</t>
  </si>
  <si>
    <t>030001000</t>
  </si>
  <si>
    <t>1469359130</t>
  </si>
  <si>
    <t>https://podminky.urs.cz/item/CS_URS_2023_01/030001000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</si>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</sst>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37" fillId="2" borderId="20" xfId="0" applyFont="1" applyFill="1" applyBorder="1" applyAlignment="1" applyProtection="1">
      <alignment horizontal="left" vertical="center"/>
      <protection locked="0"/>
    </xf>
    <xf numFmtId="0" fontId="37" fillId="0" borderId="21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1151103" TargetMode="External" /><Relationship Id="rId2" Type="http://schemas.openxmlformats.org/officeDocument/2006/relationships/hyperlink" Target="https://podminky.urs.cz/item/CS_URS_2023_01/131251100" TargetMode="External" /><Relationship Id="rId3" Type="http://schemas.openxmlformats.org/officeDocument/2006/relationships/hyperlink" Target="https://podminky.urs.cz/item/CS_URS_2023_01/162751117" TargetMode="External" /><Relationship Id="rId4" Type="http://schemas.openxmlformats.org/officeDocument/2006/relationships/hyperlink" Target="https://podminky.urs.cz/item/CS_URS_2023_01/162751119" TargetMode="External" /><Relationship Id="rId5" Type="http://schemas.openxmlformats.org/officeDocument/2006/relationships/hyperlink" Target="https://podminky.urs.cz/item/CS_URS_2023_01/167151101" TargetMode="External" /><Relationship Id="rId6" Type="http://schemas.openxmlformats.org/officeDocument/2006/relationships/hyperlink" Target="https://podminky.urs.cz/item/CS_URS_2023_01/171201231" TargetMode="External" /><Relationship Id="rId7" Type="http://schemas.openxmlformats.org/officeDocument/2006/relationships/hyperlink" Target="https://podminky.urs.cz/item/CS_URS_2023_01/171251201" TargetMode="External" /><Relationship Id="rId8" Type="http://schemas.openxmlformats.org/officeDocument/2006/relationships/hyperlink" Target="https://podminky.urs.cz/item/CS_URS_2023_01/174151101" TargetMode="External" /><Relationship Id="rId9" Type="http://schemas.openxmlformats.org/officeDocument/2006/relationships/hyperlink" Target="https://podminky.urs.cz/item/CS_URS_2023_01/181951112" TargetMode="External" /><Relationship Id="rId10" Type="http://schemas.openxmlformats.org/officeDocument/2006/relationships/hyperlink" Target="https://podminky.urs.cz/item/CS_URS_2023_01/271572211" TargetMode="External" /><Relationship Id="rId11" Type="http://schemas.openxmlformats.org/officeDocument/2006/relationships/hyperlink" Target="https://podminky.urs.cz/item/CS_URS_2023_01/273313611" TargetMode="External" /><Relationship Id="rId12" Type="http://schemas.openxmlformats.org/officeDocument/2006/relationships/hyperlink" Target="https://podminky.urs.cz/item/CS_URS_2023_01/273321511" TargetMode="External" /><Relationship Id="rId13" Type="http://schemas.openxmlformats.org/officeDocument/2006/relationships/hyperlink" Target="https://podminky.urs.cz/item/CS_URS_2023_01/273351121" TargetMode="External" /><Relationship Id="rId14" Type="http://schemas.openxmlformats.org/officeDocument/2006/relationships/hyperlink" Target="https://podminky.urs.cz/item/CS_URS_2023_01/273351122" TargetMode="External" /><Relationship Id="rId15" Type="http://schemas.openxmlformats.org/officeDocument/2006/relationships/hyperlink" Target="https://podminky.urs.cz/item/CS_URS_2023_01/273362021" TargetMode="External" /><Relationship Id="rId16" Type="http://schemas.openxmlformats.org/officeDocument/2006/relationships/hyperlink" Target="https://podminky.urs.cz/item/CS_URS_2023_01/274313811" TargetMode="External" /><Relationship Id="rId17" Type="http://schemas.openxmlformats.org/officeDocument/2006/relationships/hyperlink" Target="https://podminky.urs.cz/item/CS_URS_2023_01/274351121" TargetMode="External" /><Relationship Id="rId18" Type="http://schemas.openxmlformats.org/officeDocument/2006/relationships/hyperlink" Target="https://podminky.urs.cz/item/CS_URS_2023_01/274351122" TargetMode="External" /><Relationship Id="rId19" Type="http://schemas.openxmlformats.org/officeDocument/2006/relationships/hyperlink" Target="https://podminky.urs.cz/item/CS_URS_2023_01/311272227" TargetMode="External" /><Relationship Id="rId20" Type="http://schemas.openxmlformats.org/officeDocument/2006/relationships/hyperlink" Target="https://podminky.urs.cz/item/CS_URS_2023_01/317168023" TargetMode="External" /><Relationship Id="rId21" Type="http://schemas.openxmlformats.org/officeDocument/2006/relationships/hyperlink" Target="https://podminky.urs.cz/item/CS_URS_2023_01/317234410" TargetMode="External" /><Relationship Id="rId22" Type="http://schemas.openxmlformats.org/officeDocument/2006/relationships/hyperlink" Target="https://podminky.urs.cz/item/CS_URS_2023_01/317944323" TargetMode="External" /><Relationship Id="rId23" Type="http://schemas.openxmlformats.org/officeDocument/2006/relationships/hyperlink" Target="https://podminky.urs.cz/item/CS_URS_2023_01/346244381" TargetMode="External" /><Relationship Id="rId24" Type="http://schemas.openxmlformats.org/officeDocument/2006/relationships/hyperlink" Target="https://podminky.urs.cz/item/CS_URS_2023_01/389381001" TargetMode="External" /><Relationship Id="rId25" Type="http://schemas.openxmlformats.org/officeDocument/2006/relationships/hyperlink" Target="https://podminky.urs.cz/item/CS_URS_2023_01/411121232" TargetMode="External" /><Relationship Id="rId26" Type="http://schemas.openxmlformats.org/officeDocument/2006/relationships/hyperlink" Target="https://podminky.urs.cz/item/CS_URS_2023_01/417321616" TargetMode="External" /><Relationship Id="rId27" Type="http://schemas.openxmlformats.org/officeDocument/2006/relationships/hyperlink" Target="https://podminky.urs.cz/item/CS_URS_2023_01/417351115" TargetMode="External" /><Relationship Id="rId28" Type="http://schemas.openxmlformats.org/officeDocument/2006/relationships/hyperlink" Target="https://podminky.urs.cz/item/CS_URS_2023_01/417351116" TargetMode="External" /><Relationship Id="rId29" Type="http://schemas.openxmlformats.org/officeDocument/2006/relationships/hyperlink" Target="https://podminky.urs.cz/item/CS_URS_2023_01/417361821" TargetMode="External" /><Relationship Id="rId30" Type="http://schemas.openxmlformats.org/officeDocument/2006/relationships/hyperlink" Target="https://podminky.urs.cz/item/CS_URS_2023_01/611321121" TargetMode="External" /><Relationship Id="rId31" Type="http://schemas.openxmlformats.org/officeDocument/2006/relationships/hyperlink" Target="https://podminky.urs.cz/item/CS_URS_2023_01/611321131" TargetMode="External" /><Relationship Id="rId32" Type="http://schemas.openxmlformats.org/officeDocument/2006/relationships/hyperlink" Target="https://podminky.urs.cz/item/CS_URS_2023_01/612142001" TargetMode="External" /><Relationship Id="rId33" Type="http://schemas.openxmlformats.org/officeDocument/2006/relationships/hyperlink" Target="https://podminky.urs.cz/item/CS_URS_2023_01/612321121" TargetMode="External" /><Relationship Id="rId34" Type="http://schemas.openxmlformats.org/officeDocument/2006/relationships/hyperlink" Target="https://podminky.urs.cz/item/CS_URS_2023_01/612321131" TargetMode="External" /><Relationship Id="rId35" Type="http://schemas.openxmlformats.org/officeDocument/2006/relationships/hyperlink" Target="https://podminky.urs.cz/item/CS_URS_2023_01/612321141" TargetMode="External" /><Relationship Id="rId36" Type="http://schemas.openxmlformats.org/officeDocument/2006/relationships/hyperlink" Target="https://podminky.urs.cz/item/CS_URS_2023_01/619991001" TargetMode="External" /><Relationship Id="rId37" Type="http://schemas.openxmlformats.org/officeDocument/2006/relationships/hyperlink" Target="https://podminky.urs.cz/item/CS_URS_2023_01/619991011" TargetMode="External" /><Relationship Id="rId38" Type="http://schemas.openxmlformats.org/officeDocument/2006/relationships/hyperlink" Target="https://podminky.urs.cz/item/CS_URS_2023_01/622142001" TargetMode="External" /><Relationship Id="rId39" Type="http://schemas.openxmlformats.org/officeDocument/2006/relationships/hyperlink" Target="https://podminky.urs.cz/item/CS_URS_2023_01/622151031" TargetMode="External" /><Relationship Id="rId40" Type="http://schemas.openxmlformats.org/officeDocument/2006/relationships/hyperlink" Target="https://podminky.urs.cz/item/CS_URS_2023_01/622211001" TargetMode="External" /><Relationship Id="rId41" Type="http://schemas.openxmlformats.org/officeDocument/2006/relationships/hyperlink" Target="https://podminky.urs.cz/item/CS_URS_2023_01/622211041" TargetMode="External" /><Relationship Id="rId42" Type="http://schemas.openxmlformats.org/officeDocument/2006/relationships/hyperlink" Target="https://podminky.urs.cz/item/CS_URS_2023_01/622221031" TargetMode="External" /><Relationship Id="rId43" Type="http://schemas.openxmlformats.org/officeDocument/2006/relationships/hyperlink" Target="https://podminky.urs.cz/item/CS_URS_2023_01/622252001" TargetMode="External" /><Relationship Id="rId44" Type="http://schemas.openxmlformats.org/officeDocument/2006/relationships/hyperlink" Target="https://podminky.urs.cz/item/CS_URS_2023_01/622252002" TargetMode="External" /><Relationship Id="rId45" Type="http://schemas.openxmlformats.org/officeDocument/2006/relationships/hyperlink" Target="https://podminky.urs.cz/item/CS_URS_2023_01/622531022" TargetMode="External" /><Relationship Id="rId46" Type="http://schemas.openxmlformats.org/officeDocument/2006/relationships/hyperlink" Target="https://podminky.urs.cz/item/CS_URS_2023_01/629991011" TargetMode="External" /><Relationship Id="rId47" Type="http://schemas.openxmlformats.org/officeDocument/2006/relationships/hyperlink" Target="https://podminky.urs.cz/item/CS_URS_2023_01/632451024" TargetMode="External" /><Relationship Id="rId48" Type="http://schemas.openxmlformats.org/officeDocument/2006/relationships/hyperlink" Target="https://podminky.urs.cz/item/CS_URS_2023_01/632451032" TargetMode="External" /><Relationship Id="rId49" Type="http://schemas.openxmlformats.org/officeDocument/2006/relationships/hyperlink" Target="https://podminky.urs.cz/item/CS_URS_2023_01/632451034" TargetMode="External" /><Relationship Id="rId50" Type="http://schemas.openxmlformats.org/officeDocument/2006/relationships/hyperlink" Target="https://podminky.urs.cz/item/CS_URS_2023_01/637111111" TargetMode="External" /><Relationship Id="rId51" Type="http://schemas.openxmlformats.org/officeDocument/2006/relationships/hyperlink" Target="https://podminky.urs.cz/item/CS_URS_2023_01/637211124" TargetMode="External" /><Relationship Id="rId52" Type="http://schemas.openxmlformats.org/officeDocument/2006/relationships/hyperlink" Target="https://podminky.urs.cz/item/CS_URS_2023_01/637311131" TargetMode="External" /><Relationship Id="rId53" Type="http://schemas.openxmlformats.org/officeDocument/2006/relationships/hyperlink" Target="https://podminky.urs.cz/item/CS_URS_2023_01/941111122" TargetMode="External" /><Relationship Id="rId54" Type="http://schemas.openxmlformats.org/officeDocument/2006/relationships/hyperlink" Target="https://podminky.urs.cz/item/CS_URS_2023_01/941111222" TargetMode="External" /><Relationship Id="rId55" Type="http://schemas.openxmlformats.org/officeDocument/2006/relationships/hyperlink" Target="https://podminky.urs.cz/item/CS_URS_2023_01/941111822" TargetMode="External" /><Relationship Id="rId56" Type="http://schemas.openxmlformats.org/officeDocument/2006/relationships/hyperlink" Target="https://podminky.urs.cz/item/CS_URS_2023_01/944511111" TargetMode="External" /><Relationship Id="rId57" Type="http://schemas.openxmlformats.org/officeDocument/2006/relationships/hyperlink" Target="https://podminky.urs.cz/item/CS_URS_2023_01/944511211" TargetMode="External" /><Relationship Id="rId58" Type="http://schemas.openxmlformats.org/officeDocument/2006/relationships/hyperlink" Target="https://podminky.urs.cz/item/CS_URS_2023_01/944511811" TargetMode="External" /><Relationship Id="rId59" Type="http://schemas.openxmlformats.org/officeDocument/2006/relationships/hyperlink" Target="https://podminky.urs.cz/item/CS_URS_2023_01/949101111" TargetMode="External" /><Relationship Id="rId60" Type="http://schemas.openxmlformats.org/officeDocument/2006/relationships/hyperlink" Target="https://podminky.urs.cz/item/CS_URS_2023_01/949311112" TargetMode="External" /><Relationship Id="rId61" Type="http://schemas.openxmlformats.org/officeDocument/2006/relationships/hyperlink" Target="https://podminky.urs.cz/item/CS_URS_2023_01/949311211" TargetMode="External" /><Relationship Id="rId62" Type="http://schemas.openxmlformats.org/officeDocument/2006/relationships/hyperlink" Target="https://podminky.urs.cz/item/CS_URS_2023_01/949311812" TargetMode="External" /><Relationship Id="rId63" Type="http://schemas.openxmlformats.org/officeDocument/2006/relationships/hyperlink" Target="https://podminky.urs.cz/item/CS_URS_2023_01/952901111" TargetMode="External" /><Relationship Id="rId64" Type="http://schemas.openxmlformats.org/officeDocument/2006/relationships/hyperlink" Target="https://podminky.urs.cz/item/CS_URS_2023_01/953312122" TargetMode="External" /><Relationship Id="rId65" Type="http://schemas.openxmlformats.org/officeDocument/2006/relationships/hyperlink" Target="https://podminky.urs.cz/item/CS_URS_2023_01/962032230" TargetMode="External" /><Relationship Id="rId66" Type="http://schemas.openxmlformats.org/officeDocument/2006/relationships/hyperlink" Target="https://podminky.urs.cz/item/CS_URS_2023_01/962032231" TargetMode="External" /><Relationship Id="rId67" Type="http://schemas.openxmlformats.org/officeDocument/2006/relationships/hyperlink" Target="https://podminky.urs.cz/item/CS_URS_2023_01/965042121" TargetMode="External" /><Relationship Id="rId68" Type="http://schemas.openxmlformats.org/officeDocument/2006/relationships/hyperlink" Target="https://podminky.urs.cz/item/CS_URS_2023_01/965081223" TargetMode="External" /><Relationship Id="rId69" Type="http://schemas.openxmlformats.org/officeDocument/2006/relationships/hyperlink" Target="https://podminky.urs.cz/item/CS_URS_2023_01/968072455" TargetMode="External" /><Relationship Id="rId70" Type="http://schemas.openxmlformats.org/officeDocument/2006/relationships/hyperlink" Target="https://podminky.urs.cz/item/CS_URS_2023_01/968072456" TargetMode="External" /><Relationship Id="rId71" Type="http://schemas.openxmlformats.org/officeDocument/2006/relationships/hyperlink" Target="https://podminky.urs.cz/item/CS_URS_2023_01/968082018" TargetMode="External" /><Relationship Id="rId72" Type="http://schemas.openxmlformats.org/officeDocument/2006/relationships/hyperlink" Target="https://podminky.urs.cz/item/CS_URS_2023_01/974031664" TargetMode="External" /><Relationship Id="rId73" Type="http://schemas.openxmlformats.org/officeDocument/2006/relationships/hyperlink" Target="https://podminky.urs.cz/item/CS_URS_2023_01/977311111" TargetMode="External" /><Relationship Id="rId74" Type="http://schemas.openxmlformats.org/officeDocument/2006/relationships/hyperlink" Target="https://podminky.urs.cz/item/CS_URS_2023_01/978059541" TargetMode="External" /><Relationship Id="rId75" Type="http://schemas.openxmlformats.org/officeDocument/2006/relationships/hyperlink" Target="https://podminky.urs.cz/item/CS_URS_2023_01/978071621" TargetMode="External" /><Relationship Id="rId76" Type="http://schemas.openxmlformats.org/officeDocument/2006/relationships/hyperlink" Target="https://podminky.urs.cz/item/CS_URS_2023_01/997013153" TargetMode="External" /><Relationship Id="rId77" Type="http://schemas.openxmlformats.org/officeDocument/2006/relationships/hyperlink" Target="https://podminky.urs.cz/item/CS_URS_2023_01/997013501" TargetMode="External" /><Relationship Id="rId78" Type="http://schemas.openxmlformats.org/officeDocument/2006/relationships/hyperlink" Target="https://podminky.urs.cz/item/CS_URS_2023_01/997013509" TargetMode="External" /><Relationship Id="rId79" Type="http://schemas.openxmlformats.org/officeDocument/2006/relationships/hyperlink" Target="https://podminky.urs.cz/item/CS_URS_2023_01/997013631" TargetMode="External" /><Relationship Id="rId80" Type="http://schemas.openxmlformats.org/officeDocument/2006/relationships/hyperlink" Target="https://podminky.urs.cz/item/CS_URS_2023_01/998011002" TargetMode="External" /><Relationship Id="rId81" Type="http://schemas.openxmlformats.org/officeDocument/2006/relationships/hyperlink" Target="https://podminky.urs.cz/item/CS_URS_2023_01/711161212" TargetMode="External" /><Relationship Id="rId82" Type="http://schemas.openxmlformats.org/officeDocument/2006/relationships/hyperlink" Target="https://podminky.urs.cz/item/CS_URS_2023_01/711161383" TargetMode="External" /><Relationship Id="rId83" Type="http://schemas.openxmlformats.org/officeDocument/2006/relationships/hyperlink" Target="https://podminky.urs.cz/item/CS_URS_2023_01/711461103" TargetMode="External" /><Relationship Id="rId84" Type="http://schemas.openxmlformats.org/officeDocument/2006/relationships/hyperlink" Target="https://podminky.urs.cz/item/CS_URS_2023_01/711462103" TargetMode="External" /><Relationship Id="rId85" Type="http://schemas.openxmlformats.org/officeDocument/2006/relationships/hyperlink" Target="https://podminky.urs.cz/item/CS_URS_2023_01/711491172" TargetMode="External" /><Relationship Id="rId86" Type="http://schemas.openxmlformats.org/officeDocument/2006/relationships/hyperlink" Target="https://podminky.urs.cz/item/CS_URS_2023_01/711491272" TargetMode="External" /><Relationship Id="rId87" Type="http://schemas.openxmlformats.org/officeDocument/2006/relationships/hyperlink" Target="https://podminky.urs.cz/item/CS_URS_2023_01/998711202" TargetMode="External" /><Relationship Id="rId88" Type="http://schemas.openxmlformats.org/officeDocument/2006/relationships/hyperlink" Target="https://podminky.urs.cz/item/CS_URS_2023_01/712361701" TargetMode="External" /><Relationship Id="rId89" Type="http://schemas.openxmlformats.org/officeDocument/2006/relationships/hyperlink" Target="https://podminky.urs.cz/item/CS_URS_2023_01/712363544" TargetMode="External" /><Relationship Id="rId90" Type="http://schemas.openxmlformats.org/officeDocument/2006/relationships/hyperlink" Target="https://podminky.urs.cz/item/CS_URS_2023_01/712391171" TargetMode="External" /><Relationship Id="rId91" Type="http://schemas.openxmlformats.org/officeDocument/2006/relationships/hyperlink" Target="https://podminky.urs.cz/item/CS_URS_2023_01/998712202" TargetMode="External" /><Relationship Id="rId92" Type="http://schemas.openxmlformats.org/officeDocument/2006/relationships/hyperlink" Target="https://podminky.urs.cz/item/CS_URS_2023_01/713123212" TargetMode="External" /><Relationship Id="rId93" Type="http://schemas.openxmlformats.org/officeDocument/2006/relationships/hyperlink" Target="https://podminky.urs.cz/item/CS_URS_2023_01/713141151" TargetMode="External" /><Relationship Id="rId94" Type="http://schemas.openxmlformats.org/officeDocument/2006/relationships/hyperlink" Target="https://podminky.urs.cz/item/CS_URS_2023_01/713141253" TargetMode="External" /><Relationship Id="rId95" Type="http://schemas.openxmlformats.org/officeDocument/2006/relationships/hyperlink" Target="https://podminky.urs.cz/item/CS_URS_2023_01/713141311" TargetMode="External" /><Relationship Id="rId96" Type="http://schemas.openxmlformats.org/officeDocument/2006/relationships/hyperlink" Target="https://podminky.urs.cz/item/CS_URS_2023_03/998713202" TargetMode="External" /><Relationship Id="rId97" Type="http://schemas.openxmlformats.org/officeDocument/2006/relationships/hyperlink" Target="https://podminky.urs.cz/item/CS_URS_2023_01/763121431" TargetMode="External" /><Relationship Id="rId98" Type="http://schemas.openxmlformats.org/officeDocument/2006/relationships/hyperlink" Target="https://podminky.urs.cz/item/CS_URS_2023_01/763121714" TargetMode="External" /><Relationship Id="rId99" Type="http://schemas.openxmlformats.org/officeDocument/2006/relationships/hyperlink" Target="https://podminky.urs.cz/item/CS_URS_2023_01/998763402" TargetMode="External" /><Relationship Id="rId100" Type="http://schemas.openxmlformats.org/officeDocument/2006/relationships/hyperlink" Target="https://podminky.urs.cz/item/CS_URS_2023_01/764002851" TargetMode="External" /><Relationship Id="rId101" Type="http://schemas.openxmlformats.org/officeDocument/2006/relationships/hyperlink" Target="https://podminky.urs.cz/item/CS_URS_2023_01/764244508" TargetMode="External" /><Relationship Id="rId102" Type="http://schemas.openxmlformats.org/officeDocument/2006/relationships/hyperlink" Target="https://podminky.urs.cz/item/CS_URS_2023_01/764246305" TargetMode="External" /><Relationship Id="rId103" Type="http://schemas.openxmlformats.org/officeDocument/2006/relationships/hyperlink" Target="https://podminky.urs.cz/item/CS_URS_2023_01/998764202" TargetMode="External" /><Relationship Id="rId104" Type="http://schemas.openxmlformats.org/officeDocument/2006/relationships/hyperlink" Target="https://podminky.urs.cz/item/CS_URS_2023_01/766441823" TargetMode="External" /><Relationship Id="rId105" Type="http://schemas.openxmlformats.org/officeDocument/2006/relationships/hyperlink" Target="https://podminky.urs.cz/item/CS_URS_2023_01/766694116" TargetMode="External" /><Relationship Id="rId106" Type="http://schemas.openxmlformats.org/officeDocument/2006/relationships/hyperlink" Target="https://podminky.urs.cz/item/CS_URS_2023_01/998766202" TargetMode="External" /><Relationship Id="rId107" Type="http://schemas.openxmlformats.org/officeDocument/2006/relationships/hyperlink" Target="https://podminky.urs.cz/item/CS_URS_2023_01/998767202" TargetMode="External" /><Relationship Id="rId108" Type="http://schemas.openxmlformats.org/officeDocument/2006/relationships/hyperlink" Target="https://podminky.urs.cz/item/CS_URS_2023_01/771121015" TargetMode="External" /><Relationship Id="rId109" Type="http://schemas.openxmlformats.org/officeDocument/2006/relationships/hyperlink" Target="https://podminky.urs.cz/item/CS_URS_2023_01/771151022" TargetMode="External" /><Relationship Id="rId110" Type="http://schemas.openxmlformats.org/officeDocument/2006/relationships/hyperlink" Target="https://podminky.urs.cz/item/CS_URS_2023_01/771474113" TargetMode="External" /><Relationship Id="rId111" Type="http://schemas.openxmlformats.org/officeDocument/2006/relationships/hyperlink" Target="https://podminky.urs.cz/item/CS_URS_2023_01/771574113" TargetMode="External" /><Relationship Id="rId112" Type="http://schemas.openxmlformats.org/officeDocument/2006/relationships/hyperlink" Target="https://podminky.urs.cz/item/CS_URS_2023_01/998771202" TargetMode="External" /><Relationship Id="rId113" Type="http://schemas.openxmlformats.org/officeDocument/2006/relationships/hyperlink" Target="https://podminky.urs.cz/item/CS_URS_2023_01/776121321" TargetMode="External" /><Relationship Id="rId114" Type="http://schemas.openxmlformats.org/officeDocument/2006/relationships/hyperlink" Target="https://podminky.urs.cz/item/CS_URS_2023_01/776141121" TargetMode="External" /><Relationship Id="rId115" Type="http://schemas.openxmlformats.org/officeDocument/2006/relationships/hyperlink" Target="https://podminky.urs.cz/item/CS_URS_2023_01/776201811" TargetMode="External" /><Relationship Id="rId116" Type="http://schemas.openxmlformats.org/officeDocument/2006/relationships/hyperlink" Target="https://podminky.urs.cz/item/CS_URS_2023_01/776221111" TargetMode="External" /><Relationship Id="rId117" Type="http://schemas.openxmlformats.org/officeDocument/2006/relationships/hyperlink" Target="https://podminky.urs.cz/item/CS_URS_2023_01/776411111" TargetMode="External" /><Relationship Id="rId118" Type="http://schemas.openxmlformats.org/officeDocument/2006/relationships/hyperlink" Target="https://podminky.urs.cz/item/CS_URS_2023_01/998776202" TargetMode="External" /><Relationship Id="rId119" Type="http://schemas.openxmlformats.org/officeDocument/2006/relationships/hyperlink" Target="https://podminky.urs.cz/item/CS_URS_2023_01/781121011" TargetMode="External" /><Relationship Id="rId120" Type="http://schemas.openxmlformats.org/officeDocument/2006/relationships/hyperlink" Target="https://podminky.urs.cz/item/CS_URS_2023_01/781474113" TargetMode="External" /><Relationship Id="rId121" Type="http://schemas.openxmlformats.org/officeDocument/2006/relationships/hyperlink" Target="https://podminky.urs.cz/item/CS_URS_2023_01/781494111" TargetMode="External" /><Relationship Id="rId122" Type="http://schemas.openxmlformats.org/officeDocument/2006/relationships/hyperlink" Target="https://podminky.urs.cz/item/CS_URS_2023_01/781494511" TargetMode="External" /><Relationship Id="rId123" Type="http://schemas.openxmlformats.org/officeDocument/2006/relationships/hyperlink" Target="https://podminky.urs.cz/item/CS_URS_2023_01/998781202" TargetMode="External" /><Relationship Id="rId124" Type="http://schemas.openxmlformats.org/officeDocument/2006/relationships/hyperlink" Target="https://podminky.urs.cz/item/CS_URS_2023_01/783933161" TargetMode="External" /><Relationship Id="rId125" Type="http://schemas.openxmlformats.org/officeDocument/2006/relationships/hyperlink" Target="https://podminky.urs.cz/item/CS_URS_2023_01/783937163" TargetMode="External" /><Relationship Id="rId126" Type="http://schemas.openxmlformats.org/officeDocument/2006/relationships/hyperlink" Target="https://podminky.urs.cz/item/CS_URS_2023_01/784121001" TargetMode="External" /><Relationship Id="rId127" Type="http://schemas.openxmlformats.org/officeDocument/2006/relationships/hyperlink" Target="https://podminky.urs.cz/item/CS_URS_2023_01/784181121" TargetMode="External" /><Relationship Id="rId128" Type="http://schemas.openxmlformats.org/officeDocument/2006/relationships/hyperlink" Target="https://podminky.urs.cz/item/CS_URS_2023_01/784211101" TargetMode="External" /><Relationship Id="rId129" Type="http://schemas.openxmlformats.org/officeDocument/2006/relationships/hyperlink" Target="https://podminky.urs.cz/item/CS_URS_2023_01/784211163" TargetMode="External" /><Relationship Id="rId13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002000" TargetMode="External" /><Relationship Id="rId2" Type="http://schemas.openxmlformats.org/officeDocument/2006/relationships/hyperlink" Target="https://podminky.urs.cz/item/CS_URS_2023_01/013254000" TargetMode="External" /><Relationship Id="rId3" Type="http://schemas.openxmlformats.org/officeDocument/2006/relationships/hyperlink" Target="https://podminky.urs.cz/item/CS_URS_2023_01/030001000" TargetMode="External" /><Relationship Id="rId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8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0223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ZŠ Krušnohorská K.Vary -družina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5. 2. 2023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6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Statutární město K.Vary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Anna Dindáková, Staré Sedlo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6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Šimková Dita, K.vary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ROUND(SUM(AG55:AG60),2)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ROUND(SUM(AS55:AS60),2)</f>
        <v>0</v>
      </c>
      <c r="AT54" s="107">
        <f>ROUND(SUM(AV54:AW54),2)</f>
        <v>0</v>
      </c>
      <c r="AU54" s="108">
        <f>ROUND(SUM(AU55:AU60),5)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ROUND(SUM(AZ55:AZ60),2)</f>
        <v>0</v>
      </c>
      <c r="BA54" s="107">
        <f>ROUND(SUM(BA55:BA60),2)</f>
        <v>0</v>
      </c>
      <c r="BB54" s="107">
        <f>ROUND(SUM(BB55:BB60),2)</f>
        <v>0</v>
      </c>
      <c r="BC54" s="107">
        <f>ROUND(SUM(BC55:BC60),2)</f>
        <v>0</v>
      </c>
      <c r="BD54" s="109">
        <f>ROUND(SUM(BD55:BD60),2)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4.4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Družina'!J30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'01 - Družina'!P103</f>
        <v>0</v>
      </c>
      <c r="AV55" s="121">
        <f>'01 - Družina'!J33</f>
        <v>0</v>
      </c>
      <c r="AW55" s="121">
        <f>'01 - Družina'!J34</f>
        <v>0</v>
      </c>
      <c r="AX55" s="121">
        <f>'01 - Družina'!J35</f>
        <v>0</v>
      </c>
      <c r="AY55" s="121">
        <f>'01 - Družina'!J36</f>
        <v>0</v>
      </c>
      <c r="AZ55" s="121">
        <f>'01 - Družina'!F33</f>
        <v>0</v>
      </c>
      <c r="BA55" s="121">
        <f>'01 - Družina'!F34</f>
        <v>0</v>
      </c>
      <c r="BB55" s="121">
        <f>'01 - Družina'!F35</f>
        <v>0</v>
      </c>
      <c r="BC55" s="121">
        <f>'01 - Družina'!F36</f>
        <v>0</v>
      </c>
      <c r="BD55" s="123">
        <f>'01 - Družina'!F37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4.4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'03 - Zdravotechnika'!J30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'03 - Zdravotechnika'!P86</f>
        <v>0</v>
      </c>
      <c r="AV56" s="121">
        <f>'03 - Zdravotechnika'!J33</f>
        <v>0</v>
      </c>
      <c r="AW56" s="121">
        <f>'03 - Zdravotechnika'!J34</f>
        <v>0</v>
      </c>
      <c r="AX56" s="121">
        <f>'03 - Zdravotechnika'!J35</f>
        <v>0</v>
      </c>
      <c r="AY56" s="121">
        <f>'03 - Zdravotechnika'!J36</f>
        <v>0</v>
      </c>
      <c r="AZ56" s="121">
        <f>'03 - Zdravotechnika'!F33</f>
        <v>0</v>
      </c>
      <c r="BA56" s="121">
        <f>'03 - Zdravotechnika'!F34</f>
        <v>0</v>
      </c>
      <c r="BB56" s="121">
        <f>'03 - Zdravotechnika'!F35</f>
        <v>0</v>
      </c>
      <c r="BC56" s="121">
        <f>'03 - Zdravotechnika'!F36</f>
        <v>0</v>
      </c>
      <c r="BD56" s="123">
        <f>'03 - Zdravotechnika'!F37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14.4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'04 - Vytápění'!J30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0">
        <v>0</v>
      </c>
      <c r="AT57" s="121">
        <f>ROUND(SUM(AV57:AW57),2)</f>
        <v>0</v>
      </c>
      <c r="AU57" s="122">
        <f>'04 - Vytápění'!P84</f>
        <v>0</v>
      </c>
      <c r="AV57" s="121">
        <f>'04 - Vytápění'!J33</f>
        <v>0</v>
      </c>
      <c r="AW57" s="121">
        <f>'04 - Vytápění'!J34</f>
        <v>0</v>
      </c>
      <c r="AX57" s="121">
        <f>'04 - Vytápění'!J35</f>
        <v>0</v>
      </c>
      <c r="AY57" s="121">
        <f>'04 - Vytápění'!J36</f>
        <v>0</v>
      </c>
      <c r="AZ57" s="121">
        <f>'04 - Vytápění'!F33</f>
        <v>0</v>
      </c>
      <c r="BA57" s="121">
        <f>'04 - Vytápění'!F34</f>
        <v>0</v>
      </c>
      <c r="BB57" s="121">
        <f>'04 - Vytápění'!F35</f>
        <v>0</v>
      </c>
      <c r="BC57" s="121">
        <f>'04 - Vytápění'!F36</f>
        <v>0</v>
      </c>
      <c r="BD57" s="123">
        <f>'04 - Vytápění'!F37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7" customFormat="1" ht="14.4" customHeight="1">
      <c r="A58" s="112" t="s">
        <v>76</v>
      </c>
      <c r="B58" s="113"/>
      <c r="C58" s="114"/>
      <c r="D58" s="115" t="s">
        <v>89</v>
      </c>
      <c r="E58" s="115"/>
      <c r="F58" s="115"/>
      <c r="G58" s="115"/>
      <c r="H58" s="115"/>
      <c r="I58" s="116"/>
      <c r="J58" s="115" t="s">
        <v>90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'05 - Silnoproud'!J30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79</v>
      </c>
      <c r="AR58" s="119"/>
      <c r="AS58" s="120">
        <v>0</v>
      </c>
      <c r="AT58" s="121">
        <f>ROUND(SUM(AV58:AW58),2)</f>
        <v>0</v>
      </c>
      <c r="AU58" s="122">
        <f>'05 - Silnoproud'!P88</f>
        <v>0</v>
      </c>
      <c r="AV58" s="121">
        <f>'05 - Silnoproud'!J33</f>
        <v>0</v>
      </c>
      <c r="AW58" s="121">
        <f>'05 - Silnoproud'!J34</f>
        <v>0</v>
      </c>
      <c r="AX58" s="121">
        <f>'05 - Silnoproud'!J35</f>
        <v>0</v>
      </c>
      <c r="AY58" s="121">
        <f>'05 - Silnoproud'!J36</f>
        <v>0</v>
      </c>
      <c r="AZ58" s="121">
        <f>'05 - Silnoproud'!F33</f>
        <v>0</v>
      </c>
      <c r="BA58" s="121">
        <f>'05 - Silnoproud'!F34</f>
        <v>0</v>
      </c>
      <c r="BB58" s="121">
        <f>'05 - Silnoproud'!F35</f>
        <v>0</v>
      </c>
      <c r="BC58" s="121">
        <f>'05 - Silnoproud'!F36</f>
        <v>0</v>
      </c>
      <c r="BD58" s="123">
        <f>'05 - Silnoproud'!F37</f>
        <v>0</v>
      </c>
      <c r="BE58" s="7"/>
      <c r="BT58" s="124" t="s">
        <v>80</v>
      </c>
      <c r="BV58" s="124" t="s">
        <v>74</v>
      </c>
      <c r="BW58" s="124" t="s">
        <v>91</v>
      </c>
      <c r="BX58" s="124" t="s">
        <v>5</v>
      </c>
      <c r="CL58" s="124" t="s">
        <v>19</v>
      </c>
      <c r="CM58" s="124" t="s">
        <v>82</v>
      </c>
    </row>
    <row r="59" s="7" customFormat="1" ht="14.4" customHeight="1">
      <c r="A59" s="112" t="s">
        <v>76</v>
      </c>
      <c r="B59" s="113"/>
      <c r="C59" s="114"/>
      <c r="D59" s="115" t="s">
        <v>92</v>
      </c>
      <c r="E59" s="115"/>
      <c r="F59" s="115"/>
      <c r="G59" s="115"/>
      <c r="H59" s="115"/>
      <c r="I59" s="116"/>
      <c r="J59" s="115" t="s">
        <v>93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'06 - Slaboproud'!J30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79</v>
      </c>
      <c r="AR59" s="119"/>
      <c r="AS59" s="120">
        <v>0</v>
      </c>
      <c r="AT59" s="121">
        <f>ROUND(SUM(AV59:AW59),2)</f>
        <v>0</v>
      </c>
      <c r="AU59" s="122">
        <f>'06 - Slaboproud'!P87</f>
        <v>0</v>
      </c>
      <c r="AV59" s="121">
        <f>'06 - Slaboproud'!J33</f>
        <v>0</v>
      </c>
      <c r="AW59" s="121">
        <f>'06 - Slaboproud'!J34</f>
        <v>0</v>
      </c>
      <c r="AX59" s="121">
        <f>'06 - Slaboproud'!J35</f>
        <v>0</v>
      </c>
      <c r="AY59" s="121">
        <f>'06 - Slaboproud'!J36</f>
        <v>0</v>
      </c>
      <c r="AZ59" s="121">
        <f>'06 - Slaboproud'!F33</f>
        <v>0</v>
      </c>
      <c r="BA59" s="121">
        <f>'06 - Slaboproud'!F34</f>
        <v>0</v>
      </c>
      <c r="BB59" s="121">
        <f>'06 - Slaboproud'!F35</f>
        <v>0</v>
      </c>
      <c r="BC59" s="121">
        <f>'06 - Slaboproud'!F36</f>
        <v>0</v>
      </c>
      <c r="BD59" s="123">
        <f>'06 - Slaboproud'!F37</f>
        <v>0</v>
      </c>
      <c r="BE59" s="7"/>
      <c r="BT59" s="124" t="s">
        <v>80</v>
      </c>
      <c r="BV59" s="124" t="s">
        <v>74</v>
      </c>
      <c r="BW59" s="124" t="s">
        <v>94</v>
      </c>
      <c r="BX59" s="124" t="s">
        <v>5</v>
      </c>
      <c r="CL59" s="124" t="s">
        <v>19</v>
      </c>
      <c r="CM59" s="124" t="s">
        <v>82</v>
      </c>
    </row>
    <row r="60" s="7" customFormat="1" ht="14.4" customHeight="1">
      <c r="A60" s="112" t="s">
        <v>76</v>
      </c>
      <c r="B60" s="113"/>
      <c r="C60" s="114"/>
      <c r="D60" s="115" t="s">
        <v>95</v>
      </c>
      <c r="E60" s="115"/>
      <c r="F60" s="115"/>
      <c r="G60" s="115"/>
      <c r="H60" s="115"/>
      <c r="I60" s="116"/>
      <c r="J60" s="115" t="s">
        <v>96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'07 - Vedlejší rozpočtové 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79</v>
      </c>
      <c r="AR60" s="119"/>
      <c r="AS60" s="125">
        <v>0</v>
      </c>
      <c r="AT60" s="126">
        <f>ROUND(SUM(AV60:AW60),2)</f>
        <v>0</v>
      </c>
      <c r="AU60" s="127">
        <f>'07 - Vedlejší rozpočtové ...'!P82</f>
        <v>0</v>
      </c>
      <c r="AV60" s="126">
        <f>'07 - Vedlejší rozpočtové ...'!J33</f>
        <v>0</v>
      </c>
      <c r="AW60" s="126">
        <f>'07 - Vedlejší rozpočtové ...'!J34</f>
        <v>0</v>
      </c>
      <c r="AX60" s="126">
        <f>'07 - Vedlejší rozpočtové ...'!J35</f>
        <v>0</v>
      </c>
      <c r="AY60" s="126">
        <f>'07 - Vedlejší rozpočtové ...'!J36</f>
        <v>0</v>
      </c>
      <c r="AZ60" s="126">
        <f>'07 - Vedlejší rozpočtové ...'!F33</f>
        <v>0</v>
      </c>
      <c r="BA60" s="126">
        <f>'07 - Vedlejší rozpočtové ...'!F34</f>
        <v>0</v>
      </c>
      <c r="BB60" s="126">
        <f>'07 - Vedlejší rozpočtové ...'!F35</f>
        <v>0</v>
      </c>
      <c r="BC60" s="126">
        <f>'07 - Vedlejší rozpočtové ...'!F36</f>
        <v>0</v>
      </c>
      <c r="BD60" s="128">
        <f>'07 - Vedlejší rozpočtové ...'!F37</f>
        <v>0</v>
      </c>
      <c r="BE60" s="7"/>
      <c r="BT60" s="124" t="s">
        <v>80</v>
      </c>
      <c r="BV60" s="124" t="s">
        <v>74</v>
      </c>
      <c r="BW60" s="124" t="s">
        <v>97</v>
      </c>
      <c r="BX60" s="124" t="s">
        <v>5</v>
      </c>
      <c r="CL60" s="124" t="s">
        <v>19</v>
      </c>
      <c r="CM60" s="124" t="s">
        <v>82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zyMjLUc4t29rptNCaLtuVC2WOmqKXu/Rz1MBlTUFXEWhyt8KGhfMcORSe4yHLSqN2ef3XOPaf4ZZmths0JMG7Q==" hashValue="0s9URrBiZ1Ibwfc6nh7xip9HuSU4n+nv86AmS5h/VBJwMWGWa3HI4Rva48p0Hd4Gm/ijza8NIheqO1gxjgFQgA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Družina'!C2" display="/"/>
    <hyperlink ref="A56" location="'03 - Zdravotechnika'!C2" display="/"/>
    <hyperlink ref="A57" location="'04 - Vytápění'!C2" display="/"/>
    <hyperlink ref="A58" location="'05 - Silnoproud'!C2" display="/"/>
    <hyperlink ref="A59" location="'06 - Slaboproud'!C2" display="/"/>
    <hyperlink ref="A60" location="'07 - Vedlejší rozpočtové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4.4" customHeight="1">
      <c r="B7" s="21"/>
      <c r="E7" s="134" t="str">
        <f>'Rekapitulace stavby'!K6</f>
        <v>ZŠ Krušnohorská K.Vary -družina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36" t="s">
        <v>100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5. 2. 2023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ROUND(J103,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ROUND((SUM(BE103:BE657)),  2)</f>
        <v>0</v>
      </c>
      <c r="G33" s="39"/>
      <c r="H33" s="39"/>
      <c r="I33" s="149">
        <v>0.20999999999999999</v>
      </c>
      <c r="J33" s="148">
        <f>ROUND(((SUM(BE103:BE657))*I33),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ROUND((SUM(BF103:BF657)),  2)</f>
        <v>0</v>
      </c>
      <c r="G34" s="39"/>
      <c r="H34" s="39"/>
      <c r="I34" s="149">
        <v>0.14999999999999999</v>
      </c>
      <c r="J34" s="148">
        <f>ROUND(((SUM(BF103:BF657))*I34),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ROUND((SUM(BG103:BG657)),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ROUND((SUM(BH103:BH657)),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ROUND((SUM(BI103:BI657)),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4.4" customHeight="1">
      <c r="A48" s="39"/>
      <c r="B48" s="40"/>
      <c r="C48" s="41"/>
      <c r="D48" s="41"/>
      <c r="E48" s="161" t="str">
        <f>E7</f>
        <v>ZŠ Krušnohorská K.Vary -družina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6" customHeight="1">
      <c r="A50" s="39"/>
      <c r="B50" s="40"/>
      <c r="C50" s="41"/>
      <c r="D50" s="41"/>
      <c r="E50" s="70" t="str">
        <f>E9</f>
        <v>01 - Družina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5. 2. 2023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6.4" customHeight="1">
      <c r="A54" s="39"/>
      <c r="B54" s="40"/>
      <c r="C54" s="33" t="s">
        <v>25</v>
      </c>
      <c r="D54" s="41"/>
      <c r="E54" s="41"/>
      <c r="F54" s="28" t="str">
        <f>E15</f>
        <v>Statutární město K.Vary</v>
      </c>
      <c r="G54" s="41"/>
      <c r="H54" s="41"/>
      <c r="I54" s="33" t="s">
        <v>31</v>
      </c>
      <c r="J54" s="37" t="str">
        <f>E21</f>
        <v>Anna Dindáková, Staré Sedlo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6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Šimková Dita, K.vary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J103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105</v>
      </c>
      <c r="E60" s="169"/>
      <c r="F60" s="169"/>
      <c r="G60" s="169"/>
      <c r="H60" s="169"/>
      <c r="I60" s="169"/>
      <c r="J60" s="170">
        <f>J104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106</v>
      </c>
      <c r="E61" s="175"/>
      <c r="F61" s="175"/>
      <c r="G61" s="175"/>
      <c r="H61" s="175"/>
      <c r="I61" s="175"/>
      <c r="J61" s="176">
        <f>J105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107</v>
      </c>
      <c r="E62" s="175"/>
      <c r="F62" s="175"/>
      <c r="G62" s="175"/>
      <c r="H62" s="175"/>
      <c r="I62" s="175"/>
      <c r="J62" s="176">
        <f>J131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108</v>
      </c>
      <c r="E63" s="175"/>
      <c r="F63" s="175"/>
      <c r="G63" s="175"/>
      <c r="H63" s="175"/>
      <c r="I63" s="175"/>
      <c r="J63" s="176">
        <f>J157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109</v>
      </c>
      <c r="E64" s="175"/>
      <c r="F64" s="175"/>
      <c r="G64" s="175"/>
      <c r="H64" s="175"/>
      <c r="I64" s="175"/>
      <c r="J64" s="176">
        <f>J181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110</v>
      </c>
      <c r="E65" s="175"/>
      <c r="F65" s="175"/>
      <c r="G65" s="175"/>
      <c r="H65" s="175"/>
      <c r="I65" s="175"/>
      <c r="J65" s="176">
        <f>J197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111</v>
      </c>
      <c r="E66" s="175"/>
      <c r="F66" s="175"/>
      <c r="G66" s="175"/>
      <c r="H66" s="175"/>
      <c r="I66" s="175"/>
      <c r="J66" s="176">
        <f>J306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112</v>
      </c>
      <c r="E67" s="175"/>
      <c r="F67" s="175"/>
      <c r="G67" s="175"/>
      <c r="H67" s="175"/>
      <c r="I67" s="175"/>
      <c r="J67" s="176">
        <f>J392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113</v>
      </c>
      <c r="E68" s="175"/>
      <c r="F68" s="175"/>
      <c r="G68" s="175"/>
      <c r="H68" s="175"/>
      <c r="I68" s="175"/>
      <c r="J68" s="176">
        <f>J402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114</v>
      </c>
      <c r="E69" s="169"/>
      <c r="F69" s="169"/>
      <c r="G69" s="169"/>
      <c r="H69" s="169"/>
      <c r="I69" s="169"/>
      <c r="J69" s="170">
        <f>J405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115</v>
      </c>
      <c r="E70" s="175"/>
      <c r="F70" s="175"/>
      <c r="G70" s="175"/>
      <c r="H70" s="175"/>
      <c r="I70" s="175"/>
      <c r="J70" s="176">
        <f>J406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116</v>
      </c>
      <c r="E71" s="175"/>
      <c r="F71" s="175"/>
      <c r="G71" s="175"/>
      <c r="H71" s="175"/>
      <c r="I71" s="175"/>
      <c r="J71" s="176">
        <f>J433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117</v>
      </c>
      <c r="E72" s="175"/>
      <c r="F72" s="175"/>
      <c r="G72" s="175"/>
      <c r="H72" s="175"/>
      <c r="I72" s="175"/>
      <c r="J72" s="176">
        <f>J452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118</v>
      </c>
      <c r="E73" s="175"/>
      <c r="F73" s="175"/>
      <c r="G73" s="175"/>
      <c r="H73" s="175"/>
      <c r="I73" s="175"/>
      <c r="J73" s="176">
        <f>J472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119</v>
      </c>
      <c r="E74" s="175"/>
      <c r="F74" s="175"/>
      <c r="G74" s="175"/>
      <c r="H74" s="175"/>
      <c r="I74" s="175"/>
      <c r="J74" s="176">
        <f>J480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120</v>
      </c>
      <c r="E75" s="175"/>
      <c r="F75" s="175"/>
      <c r="G75" s="175"/>
      <c r="H75" s="175"/>
      <c r="I75" s="175"/>
      <c r="J75" s="176">
        <f>J500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121</v>
      </c>
      <c r="E76" s="175"/>
      <c r="F76" s="175"/>
      <c r="G76" s="175"/>
      <c r="H76" s="175"/>
      <c r="I76" s="175"/>
      <c r="J76" s="176">
        <f>J522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2"/>
      <c r="C77" s="173"/>
      <c r="D77" s="174" t="s">
        <v>122</v>
      </c>
      <c r="E77" s="175"/>
      <c r="F77" s="175"/>
      <c r="G77" s="175"/>
      <c r="H77" s="175"/>
      <c r="I77" s="175"/>
      <c r="J77" s="176">
        <f>J530</f>
        <v>0</v>
      </c>
      <c r="K77" s="173"/>
      <c r="L77" s="17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2"/>
      <c r="C78" s="173"/>
      <c r="D78" s="174" t="s">
        <v>123</v>
      </c>
      <c r="E78" s="175"/>
      <c r="F78" s="175"/>
      <c r="G78" s="175"/>
      <c r="H78" s="175"/>
      <c r="I78" s="175"/>
      <c r="J78" s="176">
        <f>J556</f>
        <v>0</v>
      </c>
      <c r="K78" s="173"/>
      <c r="L78" s="17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2"/>
      <c r="C79" s="173"/>
      <c r="D79" s="174" t="s">
        <v>124</v>
      </c>
      <c r="E79" s="175"/>
      <c r="F79" s="175"/>
      <c r="G79" s="175"/>
      <c r="H79" s="175"/>
      <c r="I79" s="175"/>
      <c r="J79" s="176">
        <f>J593</f>
        <v>0</v>
      </c>
      <c r="K79" s="173"/>
      <c r="L79" s="17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2"/>
      <c r="C80" s="173"/>
      <c r="D80" s="174" t="s">
        <v>125</v>
      </c>
      <c r="E80" s="175"/>
      <c r="F80" s="175"/>
      <c r="G80" s="175"/>
      <c r="H80" s="175"/>
      <c r="I80" s="175"/>
      <c r="J80" s="176">
        <f>J610</f>
        <v>0</v>
      </c>
      <c r="K80" s="173"/>
      <c r="L80" s="17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2"/>
      <c r="C81" s="173"/>
      <c r="D81" s="174" t="s">
        <v>126</v>
      </c>
      <c r="E81" s="175"/>
      <c r="F81" s="175"/>
      <c r="G81" s="175"/>
      <c r="H81" s="175"/>
      <c r="I81" s="175"/>
      <c r="J81" s="176">
        <f>J616</f>
        <v>0</v>
      </c>
      <c r="K81" s="173"/>
      <c r="L81" s="17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9" customFormat="1" ht="24.96" customHeight="1">
      <c r="A82" s="9"/>
      <c r="B82" s="166"/>
      <c r="C82" s="167"/>
      <c r="D82" s="168" t="s">
        <v>127</v>
      </c>
      <c r="E82" s="169"/>
      <c r="F82" s="169"/>
      <c r="G82" s="169"/>
      <c r="H82" s="169"/>
      <c r="I82" s="169"/>
      <c r="J82" s="170">
        <f>J655</f>
        <v>0</v>
      </c>
      <c r="K82" s="167"/>
      <c r="L82" s="171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10" customFormat="1" ht="19.92" customHeight="1">
      <c r="A83" s="10"/>
      <c r="B83" s="172"/>
      <c r="C83" s="173"/>
      <c r="D83" s="174" t="s">
        <v>128</v>
      </c>
      <c r="E83" s="175"/>
      <c r="F83" s="175"/>
      <c r="G83" s="175"/>
      <c r="H83" s="175"/>
      <c r="I83" s="175"/>
      <c r="J83" s="176">
        <f>J656</f>
        <v>0</v>
      </c>
      <c r="K83" s="173"/>
      <c r="L83" s="17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2" customFormat="1" ht="21.84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60"/>
      <c r="C85" s="61"/>
      <c r="D85" s="61"/>
      <c r="E85" s="61"/>
      <c r="F85" s="61"/>
      <c r="G85" s="61"/>
      <c r="H85" s="61"/>
      <c r="I85" s="61"/>
      <c r="J85" s="61"/>
      <c r="K85" s="6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9" s="2" customFormat="1" ht="6.96" customHeight="1">
      <c r="A89" s="39"/>
      <c r="B89" s="62"/>
      <c r="C89" s="63"/>
      <c r="D89" s="63"/>
      <c r="E89" s="63"/>
      <c r="F89" s="63"/>
      <c r="G89" s="63"/>
      <c r="H89" s="63"/>
      <c r="I89" s="63"/>
      <c r="J89" s="63"/>
      <c r="K89" s="63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4.96" customHeight="1">
      <c r="A90" s="39"/>
      <c r="B90" s="40"/>
      <c r="C90" s="24" t="s">
        <v>129</v>
      </c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16</v>
      </c>
      <c r="D92" s="41"/>
      <c r="E92" s="41"/>
      <c r="F92" s="41"/>
      <c r="G92" s="41"/>
      <c r="H92" s="41"/>
      <c r="I92" s="41"/>
      <c r="J92" s="41"/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4.4" customHeight="1">
      <c r="A93" s="39"/>
      <c r="B93" s="40"/>
      <c r="C93" s="41"/>
      <c r="D93" s="41"/>
      <c r="E93" s="161" t="str">
        <f>E7</f>
        <v>ZŠ Krušnohorská K.Vary -družina</v>
      </c>
      <c r="F93" s="33"/>
      <c r="G93" s="33"/>
      <c r="H93" s="33"/>
      <c r="I93" s="41"/>
      <c r="J93" s="41"/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2" customHeight="1">
      <c r="A94" s="39"/>
      <c r="B94" s="40"/>
      <c r="C94" s="33" t="s">
        <v>99</v>
      </c>
      <c r="D94" s="41"/>
      <c r="E94" s="41"/>
      <c r="F94" s="41"/>
      <c r="G94" s="41"/>
      <c r="H94" s="41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6" customHeight="1">
      <c r="A95" s="39"/>
      <c r="B95" s="40"/>
      <c r="C95" s="41"/>
      <c r="D95" s="41"/>
      <c r="E95" s="70" t="str">
        <f>E9</f>
        <v>01 - Družina</v>
      </c>
      <c r="F95" s="41"/>
      <c r="G95" s="41"/>
      <c r="H95" s="41"/>
      <c r="I95" s="41"/>
      <c r="J95" s="41"/>
      <c r="K95" s="41"/>
      <c r="L95" s="13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6.96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3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2" customHeight="1">
      <c r="A97" s="39"/>
      <c r="B97" s="40"/>
      <c r="C97" s="33" t="s">
        <v>21</v>
      </c>
      <c r="D97" s="41"/>
      <c r="E97" s="41"/>
      <c r="F97" s="28" t="str">
        <f>F12</f>
        <v xml:space="preserve"> </v>
      </c>
      <c r="G97" s="41"/>
      <c r="H97" s="41"/>
      <c r="I97" s="33" t="s">
        <v>23</v>
      </c>
      <c r="J97" s="73" t="str">
        <f>IF(J12="","",J12)</f>
        <v>5. 2. 2023</v>
      </c>
      <c r="K97" s="41"/>
      <c r="L97" s="13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6.96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13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26.4" customHeight="1">
      <c r="A99" s="39"/>
      <c r="B99" s="40"/>
      <c r="C99" s="33" t="s">
        <v>25</v>
      </c>
      <c r="D99" s="41"/>
      <c r="E99" s="41"/>
      <c r="F99" s="28" t="str">
        <f>E15</f>
        <v>Statutární město K.Vary</v>
      </c>
      <c r="G99" s="41"/>
      <c r="H99" s="41"/>
      <c r="I99" s="33" t="s">
        <v>31</v>
      </c>
      <c r="J99" s="37" t="str">
        <f>E21</f>
        <v>Anna Dindáková, Staré Sedlo</v>
      </c>
      <c r="K99" s="41"/>
      <c r="L99" s="13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5.6" customHeight="1">
      <c r="A100" s="39"/>
      <c r="B100" s="40"/>
      <c r="C100" s="33" t="s">
        <v>29</v>
      </c>
      <c r="D100" s="41"/>
      <c r="E100" s="41"/>
      <c r="F100" s="28" t="str">
        <f>IF(E18="","",E18)</f>
        <v>Vyplň údaj</v>
      </c>
      <c r="G100" s="41"/>
      <c r="H100" s="41"/>
      <c r="I100" s="33" t="s">
        <v>34</v>
      </c>
      <c r="J100" s="37" t="str">
        <f>E24</f>
        <v>Šimková Dita, K.vary</v>
      </c>
      <c r="K100" s="41"/>
      <c r="L100" s="13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0.32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13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11" customFormat="1" ht="29.28" customHeight="1">
      <c r="A102" s="178"/>
      <c r="B102" s="179"/>
      <c r="C102" s="180" t="s">
        <v>130</v>
      </c>
      <c r="D102" s="181" t="s">
        <v>57</v>
      </c>
      <c r="E102" s="181" t="s">
        <v>53</v>
      </c>
      <c r="F102" s="181" t="s">
        <v>54</v>
      </c>
      <c r="G102" s="181" t="s">
        <v>131</v>
      </c>
      <c r="H102" s="181" t="s">
        <v>132</v>
      </c>
      <c r="I102" s="181" t="s">
        <v>133</v>
      </c>
      <c r="J102" s="181" t="s">
        <v>103</v>
      </c>
      <c r="K102" s="182" t="s">
        <v>134</v>
      </c>
      <c r="L102" s="183"/>
      <c r="M102" s="93" t="s">
        <v>19</v>
      </c>
      <c r="N102" s="94" t="s">
        <v>42</v>
      </c>
      <c r="O102" s="94" t="s">
        <v>135</v>
      </c>
      <c r="P102" s="94" t="s">
        <v>136</v>
      </c>
      <c r="Q102" s="94" t="s">
        <v>137</v>
      </c>
      <c r="R102" s="94" t="s">
        <v>138</v>
      </c>
      <c r="S102" s="94" t="s">
        <v>139</v>
      </c>
      <c r="T102" s="95" t="s">
        <v>140</v>
      </c>
      <c r="U102" s="178"/>
      <c r="V102" s="178"/>
      <c r="W102" s="178"/>
      <c r="X102" s="178"/>
      <c r="Y102" s="178"/>
      <c r="Z102" s="178"/>
      <c r="AA102" s="178"/>
      <c r="AB102" s="178"/>
      <c r="AC102" s="178"/>
      <c r="AD102" s="178"/>
      <c r="AE102" s="178"/>
    </row>
    <row r="103" s="2" customFormat="1" ht="22.8" customHeight="1">
      <c r="A103" s="39"/>
      <c r="B103" s="40"/>
      <c r="C103" s="100" t="s">
        <v>141</v>
      </c>
      <c r="D103" s="41"/>
      <c r="E103" s="41"/>
      <c r="F103" s="41"/>
      <c r="G103" s="41"/>
      <c r="H103" s="41"/>
      <c r="I103" s="41"/>
      <c r="J103" s="184">
        <f>BK103</f>
        <v>0</v>
      </c>
      <c r="K103" s="41"/>
      <c r="L103" s="45"/>
      <c r="M103" s="96"/>
      <c r="N103" s="185"/>
      <c r="O103" s="97"/>
      <c r="P103" s="186">
        <f>P104+P405+P655</f>
        <v>0</v>
      </c>
      <c r="Q103" s="97"/>
      <c r="R103" s="186">
        <f>R104+R405+R655</f>
        <v>71.640935110000001</v>
      </c>
      <c r="S103" s="97"/>
      <c r="T103" s="187">
        <f>T104+T405+T655</f>
        <v>30.815617099999994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71</v>
      </c>
      <c r="AU103" s="18" t="s">
        <v>104</v>
      </c>
      <c r="BK103" s="188">
        <f>BK104+BK405+BK655</f>
        <v>0</v>
      </c>
    </row>
    <row r="104" s="12" customFormat="1" ht="25.92" customHeight="1">
      <c r="A104" s="12"/>
      <c r="B104" s="189"/>
      <c r="C104" s="190"/>
      <c r="D104" s="191" t="s">
        <v>71</v>
      </c>
      <c r="E104" s="192" t="s">
        <v>142</v>
      </c>
      <c r="F104" s="192" t="s">
        <v>143</v>
      </c>
      <c r="G104" s="190"/>
      <c r="H104" s="190"/>
      <c r="I104" s="193"/>
      <c r="J104" s="194">
        <f>BK104</f>
        <v>0</v>
      </c>
      <c r="K104" s="190"/>
      <c r="L104" s="195"/>
      <c r="M104" s="196"/>
      <c r="N104" s="197"/>
      <c r="O104" s="197"/>
      <c r="P104" s="198">
        <f>P105+P131+P157+P181+P197+P306+P392+P402</f>
        <v>0</v>
      </c>
      <c r="Q104" s="197"/>
      <c r="R104" s="198">
        <f>R105+R131+R157+R181+R197+R306+R392+R402</f>
        <v>56.027257470000002</v>
      </c>
      <c r="S104" s="197"/>
      <c r="T104" s="199">
        <f>T105+T131+T157+T181+T197+T306+T392+T402</f>
        <v>28.660443999999995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0" t="s">
        <v>80</v>
      </c>
      <c r="AT104" s="201" t="s">
        <v>71</v>
      </c>
      <c r="AU104" s="201" t="s">
        <v>72</v>
      </c>
      <c r="AY104" s="200" t="s">
        <v>144</v>
      </c>
      <c r="BK104" s="202">
        <f>BK105+BK131+BK157+BK181+BK197+BK306+BK392+BK402</f>
        <v>0</v>
      </c>
    </row>
    <row r="105" s="12" customFormat="1" ht="22.8" customHeight="1">
      <c r="A105" s="12"/>
      <c r="B105" s="189"/>
      <c r="C105" s="190"/>
      <c r="D105" s="191" t="s">
        <v>71</v>
      </c>
      <c r="E105" s="203" t="s">
        <v>80</v>
      </c>
      <c r="F105" s="203" t="s">
        <v>145</v>
      </c>
      <c r="G105" s="190"/>
      <c r="H105" s="190"/>
      <c r="I105" s="193"/>
      <c r="J105" s="204">
        <f>BK105</f>
        <v>0</v>
      </c>
      <c r="K105" s="190"/>
      <c r="L105" s="195"/>
      <c r="M105" s="196"/>
      <c r="N105" s="197"/>
      <c r="O105" s="197"/>
      <c r="P105" s="198">
        <f>SUM(P106:P130)</f>
        <v>0</v>
      </c>
      <c r="Q105" s="197"/>
      <c r="R105" s="198">
        <f>SUM(R106:R130)</f>
        <v>0</v>
      </c>
      <c r="S105" s="197"/>
      <c r="T105" s="199">
        <f>SUM(T106:T130)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0" t="s">
        <v>80</v>
      </c>
      <c r="AT105" s="201" t="s">
        <v>71</v>
      </c>
      <c r="AU105" s="201" t="s">
        <v>80</v>
      </c>
      <c r="AY105" s="200" t="s">
        <v>144</v>
      </c>
      <c r="BK105" s="202">
        <f>SUM(BK106:BK130)</f>
        <v>0</v>
      </c>
    </row>
    <row r="106" s="2" customFormat="1" ht="14.4" customHeight="1">
      <c r="A106" s="39"/>
      <c r="B106" s="40"/>
      <c r="C106" s="205" t="s">
        <v>80</v>
      </c>
      <c r="D106" s="205" t="s">
        <v>146</v>
      </c>
      <c r="E106" s="206" t="s">
        <v>147</v>
      </c>
      <c r="F106" s="207" t="s">
        <v>148</v>
      </c>
      <c r="G106" s="208" t="s">
        <v>149</v>
      </c>
      <c r="H106" s="209">
        <v>25</v>
      </c>
      <c r="I106" s="210"/>
      <c r="J106" s="211">
        <f>ROUND(I106*H106,2)</f>
        <v>0</v>
      </c>
      <c r="K106" s="207" t="s">
        <v>150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151</v>
      </c>
      <c r="AT106" s="216" t="s">
        <v>146</v>
      </c>
      <c r="AU106" s="216" t="s">
        <v>82</v>
      </c>
      <c r="AY106" s="18" t="s">
        <v>144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151</v>
      </c>
      <c r="BM106" s="216" t="s">
        <v>152</v>
      </c>
    </row>
    <row r="107" s="2" customFormat="1">
      <c r="A107" s="39"/>
      <c r="B107" s="40"/>
      <c r="C107" s="41"/>
      <c r="D107" s="218" t="s">
        <v>153</v>
      </c>
      <c r="E107" s="41"/>
      <c r="F107" s="219" t="s">
        <v>154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153</v>
      </c>
      <c r="AU107" s="18" t="s">
        <v>82</v>
      </c>
    </row>
    <row r="108" s="13" customFormat="1">
      <c r="A108" s="13"/>
      <c r="B108" s="223"/>
      <c r="C108" s="224"/>
      <c r="D108" s="225" t="s">
        <v>155</v>
      </c>
      <c r="E108" s="226" t="s">
        <v>19</v>
      </c>
      <c r="F108" s="227" t="s">
        <v>156</v>
      </c>
      <c r="G108" s="224"/>
      <c r="H108" s="228">
        <v>25</v>
      </c>
      <c r="I108" s="229"/>
      <c r="J108" s="224"/>
      <c r="K108" s="224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155</v>
      </c>
      <c r="AU108" s="234" t="s">
        <v>82</v>
      </c>
      <c r="AV108" s="13" t="s">
        <v>82</v>
      </c>
      <c r="AW108" s="13" t="s">
        <v>33</v>
      </c>
      <c r="AX108" s="13" t="s">
        <v>80</v>
      </c>
      <c r="AY108" s="234" t="s">
        <v>144</v>
      </c>
    </row>
    <row r="109" s="2" customFormat="1" ht="22.2" customHeight="1">
      <c r="A109" s="39"/>
      <c r="B109" s="40"/>
      <c r="C109" s="205" t="s">
        <v>82</v>
      </c>
      <c r="D109" s="205" t="s">
        <v>146</v>
      </c>
      <c r="E109" s="206" t="s">
        <v>157</v>
      </c>
      <c r="F109" s="207" t="s">
        <v>158</v>
      </c>
      <c r="G109" s="208" t="s">
        <v>159</v>
      </c>
      <c r="H109" s="209">
        <v>28.437999999999999</v>
      </c>
      <c r="I109" s="210"/>
      <c r="J109" s="211">
        <f>ROUND(I109*H109,2)</f>
        <v>0</v>
      </c>
      <c r="K109" s="207" t="s">
        <v>150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151</v>
      </c>
      <c r="AT109" s="216" t="s">
        <v>146</v>
      </c>
      <c r="AU109" s="216" t="s">
        <v>82</v>
      </c>
      <c r="AY109" s="18" t="s">
        <v>144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151</v>
      </c>
      <c r="BM109" s="216" t="s">
        <v>160</v>
      </c>
    </row>
    <row r="110" s="2" customFormat="1">
      <c r="A110" s="39"/>
      <c r="B110" s="40"/>
      <c r="C110" s="41"/>
      <c r="D110" s="218" t="s">
        <v>153</v>
      </c>
      <c r="E110" s="41"/>
      <c r="F110" s="219" t="s">
        <v>161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153</v>
      </c>
      <c r="AU110" s="18" t="s">
        <v>82</v>
      </c>
    </row>
    <row r="111" s="13" customFormat="1">
      <c r="A111" s="13"/>
      <c r="B111" s="223"/>
      <c r="C111" s="224"/>
      <c r="D111" s="225" t="s">
        <v>155</v>
      </c>
      <c r="E111" s="226" t="s">
        <v>19</v>
      </c>
      <c r="F111" s="227" t="s">
        <v>162</v>
      </c>
      <c r="G111" s="224"/>
      <c r="H111" s="228">
        <v>28.437999999999999</v>
      </c>
      <c r="I111" s="229"/>
      <c r="J111" s="224"/>
      <c r="K111" s="224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155</v>
      </c>
      <c r="AU111" s="234" t="s">
        <v>82</v>
      </c>
      <c r="AV111" s="13" t="s">
        <v>82</v>
      </c>
      <c r="AW111" s="13" t="s">
        <v>33</v>
      </c>
      <c r="AX111" s="13" t="s">
        <v>80</v>
      </c>
      <c r="AY111" s="234" t="s">
        <v>144</v>
      </c>
    </row>
    <row r="112" s="2" customFormat="1" ht="30" customHeight="1">
      <c r="A112" s="39"/>
      <c r="B112" s="40"/>
      <c r="C112" s="205" t="s">
        <v>163</v>
      </c>
      <c r="D112" s="205" t="s">
        <v>146</v>
      </c>
      <c r="E112" s="206" t="s">
        <v>164</v>
      </c>
      <c r="F112" s="207" t="s">
        <v>165</v>
      </c>
      <c r="G112" s="208" t="s">
        <v>159</v>
      </c>
      <c r="H112" s="209">
        <v>13.214</v>
      </c>
      <c r="I112" s="210"/>
      <c r="J112" s="211">
        <f>ROUND(I112*H112,2)</f>
        <v>0</v>
      </c>
      <c r="K112" s="207" t="s">
        <v>150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151</v>
      </c>
      <c r="AT112" s="216" t="s">
        <v>146</v>
      </c>
      <c r="AU112" s="216" t="s">
        <v>82</v>
      </c>
      <c r="AY112" s="18" t="s">
        <v>144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151</v>
      </c>
      <c r="BM112" s="216" t="s">
        <v>166</v>
      </c>
    </row>
    <row r="113" s="2" customFormat="1">
      <c r="A113" s="39"/>
      <c r="B113" s="40"/>
      <c r="C113" s="41"/>
      <c r="D113" s="218" t="s">
        <v>153</v>
      </c>
      <c r="E113" s="41"/>
      <c r="F113" s="219" t="s">
        <v>167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153</v>
      </c>
      <c r="AU113" s="18" t="s">
        <v>82</v>
      </c>
    </row>
    <row r="114" s="2" customFormat="1" ht="34.8" customHeight="1">
      <c r="A114" s="39"/>
      <c r="B114" s="40"/>
      <c r="C114" s="205" t="s">
        <v>151</v>
      </c>
      <c r="D114" s="205" t="s">
        <v>146</v>
      </c>
      <c r="E114" s="206" t="s">
        <v>168</v>
      </c>
      <c r="F114" s="207" t="s">
        <v>169</v>
      </c>
      <c r="G114" s="208" t="s">
        <v>159</v>
      </c>
      <c r="H114" s="209">
        <v>198.21000000000001</v>
      </c>
      <c r="I114" s="210"/>
      <c r="J114" s="211">
        <f>ROUND(I114*H114,2)</f>
        <v>0</v>
      </c>
      <c r="K114" s="207" t="s">
        <v>150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151</v>
      </c>
      <c r="AT114" s="216" t="s">
        <v>146</v>
      </c>
      <c r="AU114" s="216" t="s">
        <v>82</v>
      </c>
      <c r="AY114" s="18" t="s">
        <v>144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151</v>
      </c>
      <c r="BM114" s="216" t="s">
        <v>170</v>
      </c>
    </row>
    <row r="115" s="2" customFormat="1">
      <c r="A115" s="39"/>
      <c r="B115" s="40"/>
      <c r="C115" s="41"/>
      <c r="D115" s="218" t="s">
        <v>153</v>
      </c>
      <c r="E115" s="41"/>
      <c r="F115" s="219" t="s">
        <v>171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153</v>
      </c>
      <c r="AU115" s="18" t="s">
        <v>82</v>
      </c>
    </row>
    <row r="116" s="13" customFormat="1">
      <c r="A116" s="13"/>
      <c r="B116" s="223"/>
      <c r="C116" s="224"/>
      <c r="D116" s="225" t="s">
        <v>155</v>
      </c>
      <c r="E116" s="226" t="s">
        <v>19</v>
      </c>
      <c r="F116" s="227" t="s">
        <v>172</v>
      </c>
      <c r="G116" s="224"/>
      <c r="H116" s="228">
        <v>198.21000000000001</v>
      </c>
      <c r="I116" s="229"/>
      <c r="J116" s="224"/>
      <c r="K116" s="224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155</v>
      </c>
      <c r="AU116" s="234" t="s">
        <v>82</v>
      </c>
      <c r="AV116" s="13" t="s">
        <v>82</v>
      </c>
      <c r="AW116" s="13" t="s">
        <v>33</v>
      </c>
      <c r="AX116" s="13" t="s">
        <v>80</v>
      </c>
      <c r="AY116" s="234" t="s">
        <v>144</v>
      </c>
    </row>
    <row r="117" s="2" customFormat="1" ht="22.2" customHeight="1">
      <c r="A117" s="39"/>
      <c r="B117" s="40"/>
      <c r="C117" s="205" t="s">
        <v>173</v>
      </c>
      <c r="D117" s="205" t="s">
        <v>146</v>
      </c>
      <c r="E117" s="206" t="s">
        <v>174</v>
      </c>
      <c r="F117" s="207" t="s">
        <v>175</v>
      </c>
      <c r="G117" s="208" t="s">
        <v>159</v>
      </c>
      <c r="H117" s="209">
        <v>13.214</v>
      </c>
      <c r="I117" s="210"/>
      <c r="J117" s="211">
        <f>ROUND(I117*H117,2)</f>
        <v>0</v>
      </c>
      <c r="K117" s="207" t="s">
        <v>150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151</v>
      </c>
      <c r="AT117" s="216" t="s">
        <v>146</v>
      </c>
      <c r="AU117" s="216" t="s">
        <v>82</v>
      </c>
      <c r="AY117" s="18" t="s">
        <v>144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151</v>
      </c>
      <c r="BM117" s="216" t="s">
        <v>176</v>
      </c>
    </row>
    <row r="118" s="2" customFormat="1">
      <c r="A118" s="39"/>
      <c r="B118" s="40"/>
      <c r="C118" s="41"/>
      <c r="D118" s="218" t="s">
        <v>153</v>
      </c>
      <c r="E118" s="41"/>
      <c r="F118" s="219" t="s">
        <v>177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153</v>
      </c>
      <c r="AU118" s="18" t="s">
        <v>82</v>
      </c>
    </row>
    <row r="119" s="13" customFormat="1">
      <c r="A119" s="13"/>
      <c r="B119" s="223"/>
      <c r="C119" s="224"/>
      <c r="D119" s="225" t="s">
        <v>155</v>
      </c>
      <c r="E119" s="226" t="s">
        <v>19</v>
      </c>
      <c r="F119" s="227" t="s">
        <v>178</v>
      </c>
      <c r="G119" s="224"/>
      <c r="H119" s="228">
        <v>13.214</v>
      </c>
      <c r="I119" s="229"/>
      <c r="J119" s="224"/>
      <c r="K119" s="224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155</v>
      </c>
      <c r="AU119" s="234" t="s">
        <v>82</v>
      </c>
      <c r="AV119" s="13" t="s">
        <v>82</v>
      </c>
      <c r="AW119" s="13" t="s">
        <v>33</v>
      </c>
      <c r="AX119" s="13" t="s">
        <v>80</v>
      </c>
      <c r="AY119" s="234" t="s">
        <v>144</v>
      </c>
    </row>
    <row r="120" s="2" customFormat="1" ht="22.2" customHeight="1">
      <c r="A120" s="39"/>
      <c r="B120" s="40"/>
      <c r="C120" s="205" t="s">
        <v>179</v>
      </c>
      <c r="D120" s="205" t="s">
        <v>146</v>
      </c>
      <c r="E120" s="206" t="s">
        <v>180</v>
      </c>
      <c r="F120" s="207" t="s">
        <v>181</v>
      </c>
      <c r="G120" s="208" t="s">
        <v>182</v>
      </c>
      <c r="H120" s="209">
        <v>23.785</v>
      </c>
      <c r="I120" s="210"/>
      <c r="J120" s="211">
        <f>ROUND(I120*H120,2)</f>
        <v>0</v>
      </c>
      <c r="K120" s="207" t="s">
        <v>150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151</v>
      </c>
      <c r="AT120" s="216" t="s">
        <v>146</v>
      </c>
      <c r="AU120" s="216" t="s">
        <v>82</v>
      </c>
      <c r="AY120" s="18" t="s">
        <v>144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151</v>
      </c>
      <c r="BM120" s="216" t="s">
        <v>183</v>
      </c>
    </row>
    <row r="121" s="2" customFormat="1">
      <c r="A121" s="39"/>
      <c r="B121" s="40"/>
      <c r="C121" s="41"/>
      <c r="D121" s="218" t="s">
        <v>153</v>
      </c>
      <c r="E121" s="41"/>
      <c r="F121" s="219" t="s">
        <v>184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153</v>
      </c>
      <c r="AU121" s="18" t="s">
        <v>82</v>
      </c>
    </row>
    <row r="122" s="13" customFormat="1">
      <c r="A122" s="13"/>
      <c r="B122" s="223"/>
      <c r="C122" s="224"/>
      <c r="D122" s="225" t="s">
        <v>155</v>
      </c>
      <c r="E122" s="226" t="s">
        <v>19</v>
      </c>
      <c r="F122" s="227" t="s">
        <v>185</v>
      </c>
      <c r="G122" s="224"/>
      <c r="H122" s="228">
        <v>23.785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155</v>
      </c>
      <c r="AU122" s="234" t="s">
        <v>82</v>
      </c>
      <c r="AV122" s="13" t="s">
        <v>82</v>
      </c>
      <c r="AW122" s="13" t="s">
        <v>33</v>
      </c>
      <c r="AX122" s="13" t="s">
        <v>80</v>
      </c>
      <c r="AY122" s="234" t="s">
        <v>144</v>
      </c>
    </row>
    <row r="123" s="2" customFormat="1" ht="19.8" customHeight="1">
      <c r="A123" s="39"/>
      <c r="B123" s="40"/>
      <c r="C123" s="205" t="s">
        <v>186</v>
      </c>
      <c r="D123" s="205" t="s">
        <v>146</v>
      </c>
      <c r="E123" s="206" t="s">
        <v>187</v>
      </c>
      <c r="F123" s="207" t="s">
        <v>188</v>
      </c>
      <c r="G123" s="208" t="s">
        <v>159</v>
      </c>
      <c r="H123" s="209">
        <v>13.214</v>
      </c>
      <c r="I123" s="210"/>
      <c r="J123" s="211">
        <f>ROUND(I123*H123,2)</f>
        <v>0</v>
      </c>
      <c r="K123" s="207" t="s">
        <v>150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151</v>
      </c>
      <c r="AT123" s="216" t="s">
        <v>146</v>
      </c>
      <c r="AU123" s="216" t="s">
        <v>82</v>
      </c>
      <c r="AY123" s="18" t="s">
        <v>144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151</v>
      </c>
      <c r="BM123" s="216" t="s">
        <v>189</v>
      </c>
    </row>
    <row r="124" s="2" customFormat="1">
      <c r="A124" s="39"/>
      <c r="B124" s="40"/>
      <c r="C124" s="41"/>
      <c r="D124" s="218" t="s">
        <v>153</v>
      </c>
      <c r="E124" s="41"/>
      <c r="F124" s="219" t="s">
        <v>190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153</v>
      </c>
      <c r="AU124" s="18" t="s">
        <v>82</v>
      </c>
    </row>
    <row r="125" s="2" customFormat="1" ht="22.2" customHeight="1">
      <c r="A125" s="39"/>
      <c r="B125" s="40"/>
      <c r="C125" s="205" t="s">
        <v>191</v>
      </c>
      <c r="D125" s="205" t="s">
        <v>146</v>
      </c>
      <c r="E125" s="206" t="s">
        <v>192</v>
      </c>
      <c r="F125" s="207" t="s">
        <v>193</v>
      </c>
      <c r="G125" s="208" t="s">
        <v>159</v>
      </c>
      <c r="H125" s="209">
        <v>15.224</v>
      </c>
      <c r="I125" s="210"/>
      <c r="J125" s="211">
        <f>ROUND(I125*H125,2)</f>
        <v>0</v>
      </c>
      <c r="K125" s="207" t="s">
        <v>150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151</v>
      </c>
      <c r="AT125" s="216" t="s">
        <v>146</v>
      </c>
      <c r="AU125" s="216" t="s">
        <v>82</v>
      </c>
      <c r="AY125" s="18" t="s">
        <v>144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151</v>
      </c>
      <c r="BM125" s="216" t="s">
        <v>194</v>
      </c>
    </row>
    <row r="126" s="2" customFormat="1">
      <c r="A126" s="39"/>
      <c r="B126" s="40"/>
      <c r="C126" s="41"/>
      <c r="D126" s="218" t="s">
        <v>153</v>
      </c>
      <c r="E126" s="41"/>
      <c r="F126" s="219" t="s">
        <v>195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153</v>
      </c>
      <c r="AU126" s="18" t="s">
        <v>82</v>
      </c>
    </row>
    <row r="127" s="13" customFormat="1">
      <c r="A127" s="13"/>
      <c r="B127" s="223"/>
      <c r="C127" s="224"/>
      <c r="D127" s="225" t="s">
        <v>155</v>
      </c>
      <c r="E127" s="226" t="s">
        <v>19</v>
      </c>
      <c r="F127" s="227" t="s">
        <v>196</v>
      </c>
      <c r="G127" s="224"/>
      <c r="H127" s="228">
        <v>15.224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155</v>
      </c>
      <c r="AU127" s="234" t="s">
        <v>82</v>
      </c>
      <c r="AV127" s="13" t="s">
        <v>82</v>
      </c>
      <c r="AW127" s="13" t="s">
        <v>33</v>
      </c>
      <c r="AX127" s="13" t="s">
        <v>80</v>
      </c>
      <c r="AY127" s="234" t="s">
        <v>144</v>
      </c>
    </row>
    <row r="128" s="2" customFormat="1" ht="19.8" customHeight="1">
      <c r="A128" s="39"/>
      <c r="B128" s="40"/>
      <c r="C128" s="205" t="s">
        <v>197</v>
      </c>
      <c r="D128" s="205" t="s">
        <v>146</v>
      </c>
      <c r="E128" s="206" t="s">
        <v>198</v>
      </c>
      <c r="F128" s="207" t="s">
        <v>199</v>
      </c>
      <c r="G128" s="208" t="s">
        <v>149</v>
      </c>
      <c r="H128" s="209">
        <v>9.1199999999999992</v>
      </c>
      <c r="I128" s="210"/>
      <c r="J128" s="211">
        <f>ROUND(I128*H128,2)</f>
        <v>0</v>
      </c>
      <c r="K128" s="207" t="s">
        <v>150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151</v>
      </c>
      <c r="AT128" s="216" t="s">
        <v>146</v>
      </c>
      <c r="AU128" s="216" t="s">
        <v>82</v>
      </c>
      <c r="AY128" s="18" t="s">
        <v>144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151</v>
      </c>
      <c r="BM128" s="216" t="s">
        <v>200</v>
      </c>
    </row>
    <row r="129" s="2" customFormat="1">
      <c r="A129" s="39"/>
      <c r="B129" s="40"/>
      <c r="C129" s="41"/>
      <c r="D129" s="218" t="s">
        <v>153</v>
      </c>
      <c r="E129" s="41"/>
      <c r="F129" s="219" t="s">
        <v>201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153</v>
      </c>
      <c r="AU129" s="18" t="s">
        <v>82</v>
      </c>
    </row>
    <row r="130" s="13" customFormat="1">
      <c r="A130" s="13"/>
      <c r="B130" s="223"/>
      <c r="C130" s="224"/>
      <c r="D130" s="225" t="s">
        <v>155</v>
      </c>
      <c r="E130" s="226" t="s">
        <v>19</v>
      </c>
      <c r="F130" s="227" t="s">
        <v>202</v>
      </c>
      <c r="G130" s="224"/>
      <c r="H130" s="228">
        <v>9.1199999999999992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155</v>
      </c>
      <c r="AU130" s="234" t="s">
        <v>82</v>
      </c>
      <c r="AV130" s="13" t="s">
        <v>82</v>
      </c>
      <c r="AW130" s="13" t="s">
        <v>33</v>
      </c>
      <c r="AX130" s="13" t="s">
        <v>80</v>
      </c>
      <c r="AY130" s="234" t="s">
        <v>144</v>
      </c>
    </row>
    <row r="131" s="12" customFormat="1" ht="22.8" customHeight="1">
      <c r="A131" s="12"/>
      <c r="B131" s="189"/>
      <c r="C131" s="190"/>
      <c r="D131" s="191" t="s">
        <v>71</v>
      </c>
      <c r="E131" s="203" t="s">
        <v>82</v>
      </c>
      <c r="F131" s="203" t="s">
        <v>203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SUM(P132:P156)</f>
        <v>0</v>
      </c>
      <c r="Q131" s="197"/>
      <c r="R131" s="198">
        <f>SUM(R132:R156)</f>
        <v>12.37391429</v>
      </c>
      <c r="S131" s="197"/>
      <c r="T131" s="199">
        <f>SUM(T132:T156)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80</v>
      </c>
      <c r="AT131" s="201" t="s">
        <v>71</v>
      </c>
      <c r="AU131" s="201" t="s">
        <v>80</v>
      </c>
      <c r="AY131" s="200" t="s">
        <v>144</v>
      </c>
      <c r="BK131" s="202">
        <f>SUM(BK132:BK156)</f>
        <v>0</v>
      </c>
    </row>
    <row r="132" s="2" customFormat="1" ht="14.4" customHeight="1">
      <c r="A132" s="39"/>
      <c r="B132" s="40"/>
      <c r="C132" s="205" t="s">
        <v>204</v>
      </c>
      <c r="D132" s="205" t="s">
        <v>146</v>
      </c>
      <c r="E132" s="206" t="s">
        <v>205</v>
      </c>
      <c r="F132" s="207" t="s">
        <v>206</v>
      </c>
      <c r="G132" s="208" t="s">
        <v>159</v>
      </c>
      <c r="H132" s="209">
        <v>1.3680000000000001</v>
      </c>
      <c r="I132" s="210"/>
      <c r="J132" s="211">
        <f>ROUND(I132*H132,2)</f>
        <v>0</v>
      </c>
      <c r="K132" s="207" t="s">
        <v>150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1.98</v>
      </c>
      <c r="R132" s="214">
        <f>Q132*H132</f>
        <v>2.7086400000000004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151</v>
      </c>
      <c r="AT132" s="216" t="s">
        <v>146</v>
      </c>
      <c r="AU132" s="216" t="s">
        <v>82</v>
      </c>
      <c r="AY132" s="18" t="s">
        <v>144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151</v>
      </c>
      <c r="BM132" s="216" t="s">
        <v>207</v>
      </c>
    </row>
    <row r="133" s="2" customFormat="1">
      <c r="A133" s="39"/>
      <c r="B133" s="40"/>
      <c r="C133" s="41"/>
      <c r="D133" s="218" t="s">
        <v>153</v>
      </c>
      <c r="E133" s="41"/>
      <c r="F133" s="219" t="s">
        <v>208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153</v>
      </c>
      <c r="AU133" s="18" t="s">
        <v>82</v>
      </c>
    </row>
    <row r="134" s="13" customFormat="1">
      <c r="A134" s="13"/>
      <c r="B134" s="223"/>
      <c r="C134" s="224"/>
      <c r="D134" s="225" t="s">
        <v>155</v>
      </c>
      <c r="E134" s="226" t="s">
        <v>19</v>
      </c>
      <c r="F134" s="227" t="s">
        <v>209</v>
      </c>
      <c r="G134" s="224"/>
      <c r="H134" s="228">
        <v>1.3680000000000001</v>
      </c>
      <c r="I134" s="229"/>
      <c r="J134" s="224"/>
      <c r="K134" s="224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155</v>
      </c>
      <c r="AU134" s="234" t="s">
        <v>82</v>
      </c>
      <c r="AV134" s="13" t="s">
        <v>82</v>
      </c>
      <c r="AW134" s="13" t="s">
        <v>33</v>
      </c>
      <c r="AX134" s="13" t="s">
        <v>80</v>
      </c>
      <c r="AY134" s="234" t="s">
        <v>144</v>
      </c>
    </row>
    <row r="135" s="2" customFormat="1" ht="14.4" customHeight="1">
      <c r="A135" s="39"/>
      <c r="B135" s="40"/>
      <c r="C135" s="205" t="s">
        <v>210</v>
      </c>
      <c r="D135" s="205" t="s">
        <v>146</v>
      </c>
      <c r="E135" s="206" t="s">
        <v>211</v>
      </c>
      <c r="F135" s="207" t="s">
        <v>212</v>
      </c>
      <c r="G135" s="208" t="s">
        <v>159</v>
      </c>
      <c r="H135" s="209">
        <v>0.91200000000000003</v>
      </c>
      <c r="I135" s="210"/>
      <c r="J135" s="211">
        <f>ROUND(I135*H135,2)</f>
        <v>0</v>
      </c>
      <c r="K135" s="207" t="s">
        <v>150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2.3010199999999998</v>
      </c>
      <c r="R135" s="214">
        <f>Q135*H135</f>
        <v>2.0985302400000001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151</v>
      </c>
      <c r="AT135" s="216" t="s">
        <v>146</v>
      </c>
      <c r="AU135" s="216" t="s">
        <v>82</v>
      </c>
      <c r="AY135" s="18" t="s">
        <v>144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151</v>
      </c>
      <c r="BM135" s="216" t="s">
        <v>213</v>
      </c>
    </row>
    <row r="136" s="2" customFormat="1">
      <c r="A136" s="39"/>
      <c r="B136" s="40"/>
      <c r="C136" s="41"/>
      <c r="D136" s="218" t="s">
        <v>153</v>
      </c>
      <c r="E136" s="41"/>
      <c r="F136" s="219" t="s">
        <v>214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153</v>
      </c>
      <c r="AU136" s="18" t="s">
        <v>82</v>
      </c>
    </row>
    <row r="137" s="13" customFormat="1">
      <c r="A137" s="13"/>
      <c r="B137" s="223"/>
      <c r="C137" s="224"/>
      <c r="D137" s="225" t="s">
        <v>155</v>
      </c>
      <c r="E137" s="226" t="s">
        <v>19</v>
      </c>
      <c r="F137" s="227" t="s">
        <v>215</v>
      </c>
      <c r="G137" s="224"/>
      <c r="H137" s="228">
        <v>0.91200000000000003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155</v>
      </c>
      <c r="AU137" s="234" t="s">
        <v>82</v>
      </c>
      <c r="AV137" s="13" t="s">
        <v>82</v>
      </c>
      <c r="AW137" s="13" t="s">
        <v>33</v>
      </c>
      <c r="AX137" s="13" t="s">
        <v>80</v>
      </c>
      <c r="AY137" s="234" t="s">
        <v>144</v>
      </c>
    </row>
    <row r="138" s="2" customFormat="1" ht="19.8" customHeight="1">
      <c r="A138" s="39"/>
      <c r="B138" s="40"/>
      <c r="C138" s="205" t="s">
        <v>216</v>
      </c>
      <c r="D138" s="205" t="s">
        <v>146</v>
      </c>
      <c r="E138" s="206" t="s">
        <v>217</v>
      </c>
      <c r="F138" s="207" t="s">
        <v>218</v>
      </c>
      <c r="G138" s="208" t="s">
        <v>159</v>
      </c>
      <c r="H138" s="209">
        <v>2.6400000000000001</v>
      </c>
      <c r="I138" s="210"/>
      <c r="J138" s="211">
        <f>ROUND(I138*H138,2)</f>
        <v>0</v>
      </c>
      <c r="K138" s="207" t="s">
        <v>150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2.5018699999999998</v>
      </c>
      <c r="R138" s="214">
        <f>Q138*H138</f>
        <v>6.6049367999999999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151</v>
      </c>
      <c r="AT138" s="216" t="s">
        <v>146</v>
      </c>
      <c r="AU138" s="216" t="s">
        <v>82</v>
      </c>
      <c r="AY138" s="18" t="s">
        <v>144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151</v>
      </c>
      <c r="BM138" s="216" t="s">
        <v>219</v>
      </c>
    </row>
    <row r="139" s="2" customFormat="1">
      <c r="A139" s="39"/>
      <c r="B139" s="40"/>
      <c r="C139" s="41"/>
      <c r="D139" s="218" t="s">
        <v>153</v>
      </c>
      <c r="E139" s="41"/>
      <c r="F139" s="219" t="s">
        <v>220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153</v>
      </c>
      <c r="AU139" s="18" t="s">
        <v>82</v>
      </c>
    </row>
    <row r="140" s="13" customFormat="1">
      <c r="A140" s="13"/>
      <c r="B140" s="223"/>
      <c r="C140" s="224"/>
      <c r="D140" s="225" t="s">
        <v>155</v>
      </c>
      <c r="E140" s="226" t="s">
        <v>19</v>
      </c>
      <c r="F140" s="227" t="s">
        <v>221</v>
      </c>
      <c r="G140" s="224"/>
      <c r="H140" s="228">
        <v>2.6400000000000001</v>
      </c>
      <c r="I140" s="229"/>
      <c r="J140" s="224"/>
      <c r="K140" s="224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155</v>
      </c>
      <c r="AU140" s="234" t="s">
        <v>82</v>
      </c>
      <c r="AV140" s="13" t="s">
        <v>82</v>
      </c>
      <c r="AW140" s="13" t="s">
        <v>33</v>
      </c>
      <c r="AX140" s="13" t="s">
        <v>80</v>
      </c>
      <c r="AY140" s="234" t="s">
        <v>144</v>
      </c>
    </row>
    <row r="141" s="2" customFormat="1" ht="14.4" customHeight="1">
      <c r="A141" s="39"/>
      <c r="B141" s="40"/>
      <c r="C141" s="205" t="s">
        <v>222</v>
      </c>
      <c r="D141" s="205" t="s">
        <v>146</v>
      </c>
      <c r="E141" s="206" t="s">
        <v>223</v>
      </c>
      <c r="F141" s="207" t="s">
        <v>224</v>
      </c>
      <c r="G141" s="208" t="s">
        <v>149</v>
      </c>
      <c r="H141" s="209">
        <v>4.1200000000000001</v>
      </c>
      <c r="I141" s="210"/>
      <c r="J141" s="211">
        <f>ROUND(I141*H141,2)</f>
        <v>0</v>
      </c>
      <c r="K141" s="207" t="s">
        <v>150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0.00247</v>
      </c>
      <c r="R141" s="214">
        <f>Q141*H141</f>
        <v>0.0101764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151</v>
      </c>
      <c r="AT141" s="216" t="s">
        <v>146</v>
      </c>
      <c r="AU141" s="216" t="s">
        <v>82</v>
      </c>
      <c r="AY141" s="18" t="s">
        <v>144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151</v>
      </c>
      <c r="BM141" s="216" t="s">
        <v>225</v>
      </c>
    </row>
    <row r="142" s="2" customFormat="1">
      <c r="A142" s="39"/>
      <c r="B142" s="40"/>
      <c r="C142" s="41"/>
      <c r="D142" s="218" t="s">
        <v>153</v>
      </c>
      <c r="E142" s="41"/>
      <c r="F142" s="219" t="s">
        <v>226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153</v>
      </c>
      <c r="AU142" s="18" t="s">
        <v>82</v>
      </c>
    </row>
    <row r="143" s="13" customFormat="1">
      <c r="A143" s="13"/>
      <c r="B143" s="223"/>
      <c r="C143" s="224"/>
      <c r="D143" s="225" t="s">
        <v>155</v>
      </c>
      <c r="E143" s="226" t="s">
        <v>19</v>
      </c>
      <c r="F143" s="227" t="s">
        <v>227</v>
      </c>
      <c r="G143" s="224"/>
      <c r="H143" s="228">
        <v>4.1200000000000001</v>
      </c>
      <c r="I143" s="229"/>
      <c r="J143" s="224"/>
      <c r="K143" s="224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155</v>
      </c>
      <c r="AU143" s="234" t="s">
        <v>82</v>
      </c>
      <c r="AV143" s="13" t="s">
        <v>82</v>
      </c>
      <c r="AW143" s="13" t="s">
        <v>33</v>
      </c>
      <c r="AX143" s="13" t="s">
        <v>80</v>
      </c>
      <c r="AY143" s="234" t="s">
        <v>144</v>
      </c>
    </row>
    <row r="144" s="2" customFormat="1" ht="14.4" customHeight="1">
      <c r="A144" s="39"/>
      <c r="B144" s="40"/>
      <c r="C144" s="205" t="s">
        <v>228</v>
      </c>
      <c r="D144" s="205" t="s">
        <v>146</v>
      </c>
      <c r="E144" s="206" t="s">
        <v>229</v>
      </c>
      <c r="F144" s="207" t="s">
        <v>230</v>
      </c>
      <c r="G144" s="208" t="s">
        <v>149</v>
      </c>
      <c r="H144" s="209">
        <v>4.1200000000000001</v>
      </c>
      <c r="I144" s="210"/>
      <c r="J144" s="211">
        <f>ROUND(I144*H144,2)</f>
        <v>0</v>
      </c>
      <c r="K144" s="207" t="s">
        <v>150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151</v>
      </c>
      <c r="AT144" s="216" t="s">
        <v>146</v>
      </c>
      <c r="AU144" s="216" t="s">
        <v>82</v>
      </c>
      <c r="AY144" s="18" t="s">
        <v>144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151</v>
      </c>
      <c r="BM144" s="216" t="s">
        <v>231</v>
      </c>
    </row>
    <row r="145" s="2" customFormat="1">
      <c r="A145" s="39"/>
      <c r="B145" s="40"/>
      <c r="C145" s="41"/>
      <c r="D145" s="218" t="s">
        <v>153</v>
      </c>
      <c r="E145" s="41"/>
      <c r="F145" s="219" t="s">
        <v>232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153</v>
      </c>
      <c r="AU145" s="18" t="s">
        <v>82</v>
      </c>
    </row>
    <row r="146" s="2" customFormat="1" ht="14.4" customHeight="1">
      <c r="A146" s="39"/>
      <c r="B146" s="40"/>
      <c r="C146" s="205" t="s">
        <v>8</v>
      </c>
      <c r="D146" s="205" t="s">
        <v>146</v>
      </c>
      <c r="E146" s="206" t="s">
        <v>233</v>
      </c>
      <c r="F146" s="207" t="s">
        <v>234</v>
      </c>
      <c r="G146" s="208" t="s">
        <v>182</v>
      </c>
      <c r="H146" s="209">
        <v>0.114</v>
      </c>
      <c r="I146" s="210"/>
      <c r="J146" s="211">
        <f>ROUND(I146*H146,2)</f>
        <v>0</v>
      </c>
      <c r="K146" s="207" t="s">
        <v>150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1.06277</v>
      </c>
      <c r="R146" s="214">
        <f>Q146*H146</f>
        <v>0.12115578000000001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151</v>
      </c>
      <c r="AT146" s="216" t="s">
        <v>146</v>
      </c>
      <c r="AU146" s="216" t="s">
        <v>82</v>
      </c>
      <c r="AY146" s="18" t="s">
        <v>144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151</v>
      </c>
      <c r="BM146" s="216" t="s">
        <v>235</v>
      </c>
    </row>
    <row r="147" s="2" customFormat="1">
      <c r="A147" s="39"/>
      <c r="B147" s="40"/>
      <c r="C147" s="41"/>
      <c r="D147" s="218" t="s">
        <v>153</v>
      </c>
      <c r="E147" s="41"/>
      <c r="F147" s="219" t="s">
        <v>236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153</v>
      </c>
      <c r="AU147" s="18" t="s">
        <v>82</v>
      </c>
    </row>
    <row r="148" s="13" customFormat="1">
      <c r="A148" s="13"/>
      <c r="B148" s="223"/>
      <c r="C148" s="224"/>
      <c r="D148" s="225" t="s">
        <v>155</v>
      </c>
      <c r="E148" s="226" t="s">
        <v>19</v>
      </c>
      <c r="F148" s="227" t="s">
        <v>237</v>
      </c>
      <c r="G148" s="224"/>
      <c r="H148" s="228">
        <v>0.114</v>
      </c>
      <c r="I148" s="229"/>
      <c r="J148" s="224"/>
      <c r="K148" s="224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155</v>
      </c>
      <c r="AU148" s="234" t="s">
        <v>82</v>
      </c>
      <c r="AV148" s="13" t="s">
        <v>82</v>
      </c>
      <c r="AW148" s="13" t="s">
        <v>33</v>
      </c>
      <c r="AX148" s="13" t="s">
        <v>80</v>
      </c>
      <c r="AY148" s="234" t="s">
        <v>144</v>
      </c>
    </row>
    <row r="149" s="2" customFormat="1" ht="14.4" customHeight="1">
      <c r="A149" s="39"/>
      <c r="B149" s="40"/>
      <c r="C149" s="205" t="s">
        <v>238</v>
      </c>
      <c r="D149" s="205" t="s">
        <v>146</v>
      </c>
      <c r="E149" s="206" t="s">
        <v>239</v>
      </c>
      <c r="F149" s="207" t="s">
        <v>240</v>
      </c>
      <c r="G149" s="208" t="s">
        <v>159</v>
      </c>
      <c r="H149" s="209">
        <v>0.32900000000000001</v>
      </c>
      <c r="I149" s="210"/>
      <c r="J149" s="211">
        <f>ROUND(I149*H149,2)</f>
        <v>0</v>
      </c>
      <c r="K149" s="207" t="s">
        <v>150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2.5018699999999998</v>
      </c>
      <c r="R149" s="214">
        <f>Q149*H149</f>
        <v>0.82311522999999998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151</v>
      </c>
      <c r="AT149" s="216" t="s">
        <v>146</v>
      </c>
      <c r="AU149" s="216" t="s">
        <v>82</v>
      </c>
      <c r="AY149" s="18" t="s">
        <v>144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151</v>
      </c>
      <c r="BM149" s="216" t="s">
        <v>241</v>
      </c>
    </row>
    <row r="150" s="2" customFormat="1">
      <c r="A150" s="39"/>
      <c r="B150" s="40"/>
      <c r="C150" s="41"/>
      <c r="D150" s="218" t="s">
        <v>153</v>
      </c>
      <c r="E150" s="41"/>
      <c r="F150" s="219" t="s">
        <v>242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153</v>
      </c>
      <c r="AU150" s="18" t="s">
        <v>82</v>
      </c>
    </row>
    <row r="151" s="13" customFormat="1">
      <c r="A151" s="13"/>
      <c r="B151" s="223"/>
      <c r="C151" s="224"/>
      <c r="D151" s="225" t="s">
        <v>155</v>
      </c>
      <c r="E151" s="226" t="s">
        <v>19</v>
      </c>
      <c r="F151" s="227" t="s">
        <v>243</v>
      </c>
      <c r="G151" s="224"/>
      <c r="H151" s="228">
        <v>0.32900000000000001</v>
      </c>
      <c r="I151" s="229"/>
      <c r="J151" s="224"/>
      <c r="K151" s="224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155</v>
      </c>
      <c r="AU151" s="234" t="s">
        <v>82</v>
      </c>
      <c r="AV151" s="13" t="s">
        <v>82</v>
      </c>
      <c r="AW151" s="13" t="s">
        <v>33</v>
      </c>
      <c r="AX151" s="13" t="s">
        <v>80</v>
      </c>
      <c r="AY151" s="234" t="s">
        <v>144</v>
      </c>
    </row>
    <row r="152" s="2" customFormat="1" ht="14.4" customHeight="1">
      <c r="A152" s="39"/>
      <c r="B152" s="40"/>
      <c r="C152" s="205" t="s">
        <v>244</v>
      </c>
      <c r="D152" s="205" t="s">
        <v>146</v>
      </c>
      <c r="E152" s="206" t="s">
        <v>245</v>
      </c>
      <c r="F152" s="207" t="s">
        <v>246</v>
      </c>
      <c r="G152" s="208" t="s">
        <v>149</v>
      </c>
      <c r="H152" s="209">
        <v>2.7360000000000002</v>
      </c>
      <c r="I152" s="210"/>
      <c r="J152" s="211">
        <f>ROUND(I152*H152,2)</f>
        <v>0</v>
      </c>
      <c r="K152" s="207" t="s">
        <v>150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0.0026900000000000001</v>
      </c>
      <c r="R152" s="214">
        <f>Q152*H152</f>
        <v>0.0073598400000000012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151</v>
      </c>
      <c r="AT152" s="216" t="s">
        <v>146</v>
      </c>
      <c r="AU152" s="216" t="s">
        <v>82</v>
      </c>
      <c r="AY152" s="18" t="s">
        <v>144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151</v>
      </c>
      <c r="BM152" s="216" t="s">
        <v>247</v>
      </c>
    </row>
    <row r="153" s="2" customFormat="1">
      <c r="A153" s="39"/>
      <c r="B153" s="40"/>
      <c r="C153" s="41"/>
      <c r="D153" s="218" t="s">
        <v>153</v>
      </c>
      <c r="E153" s="41"/>
      <c r="F153" s="219" t="s">
        <v>248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153</v>
      </c>
      <c r="AU153" s="18" t="s">
        <v>82</v>
      </c>
    </row>
    <row r="154" s="13" customFormat="1">
      <c r="A154" s="13"/>
      <c r="B154" s="223"/>
      <c r="C154" s="224"/>
      <c r="D154" s="225" t="s">
        <v>155</v>
      </c>
      <c r="E154" s="226" t="s">
        <v>19</v>
      </c>
      <c r="F154" s="227" t="s">
        <v>249</v>
      </c>
      <c r="G154" s="224"/>
      <c r="H154" s="228">
        <v>2.7360000000000002</v>
      </c>
      <c r="I154" s="229"/>
      <c r="J154" s="224"/>
      <c r="K154" s="224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155</v>
      </c>
      <c r="AU154" s="234" t="s">
        <v>82</v>
      </c>
      <c r="AV154" s="13" t="s">
        <v>82</v>
      </c>
      <c r="AW154" s="13" t="s">
        <v>33</v>
      </c>
      <c r="AX154" s="13" t="s">
        <v>80</v>
      </c>
      <c r="AY154" s="234" t="s">
        <v>144</v>
      </c>
    </row>
    <row r="155" s="2" customFormat="1" ht="14.4" customHeight="1">
      <c r="A155" s="39"/>
      <c r="B155" s="40"/>
      <c r="C155" s="205" t="s">
        <v>250</v>
      </c>
      <c r="D155" s="205" t="s">
        <v>146</v>
      </c>
      <c r="E155" s="206" t="s">
        <v>251</v>
      </c>
      <c r="F155" s="207" t="s">
        <v>252</v>
      </c>
      <c r="G155" s="208" t="s">
        <v>149</v>
      </c>
      <c r="H155" s="209">
        <v>2.7360000000000002</v>
      </c>
      <c r="I155" s="210"/>
      <c r="J155" s="211">
        <f>ROUND(I155*H155,2)</f>
        <v>0</v>
      </c>
      <c r="K155" s="207" t="s">
        <v>150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151</v>
      </c>
      <c r="AT155" s="216" t="s">
        <v>146</v>
      </c>
      <c r="AU155" s="216" t="s">
        <v>82</v>
      </c>
      <c r="AY155" s="18" t="s">
        <v>144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151</v>
      </c>
      <c r="BM155" s="216" t="s">
        <v>253</v>
      </c>
    </row>
    <row r="156" s="2" customFormat="1">
      <c r="A156" s="39"/>
      <c r="B156" s="40"/>
      <c r="C156" s="41"/>
      <c r="D156" s="218" t="s">
        <v>153</v>
      </c>
      <c r="E156" s="41"/>
      <c r="F156" s="219" t="s">
        <v>254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153</v>
      </c>
      <c r="AU156" s="18" t="s">
        <v>82</v>
      </c>
    </row>
    <row r="157" s="12" customFormat="1" ht="22.8" customHeight="1">
      <c r="A157" s="12"/>
      <c r="B157" s="189"/>
      <c r="C157" s="190"/>
      <c r="D157" s="191" t="s">
        <v>71</v>
      </c>
      <c r="E157" s="203" t="s">
        <v>163</v>
      </c>
      <c r="F157" s="203" t="s">
        <v>255</v>
      </c>
      <c r="G157" s="190"/>
      <c r="H157" s="190"/>
      <c r="I157" s="193"/>
      <c r="J157" s="204">
        <f>BK157</f>
        <v>0</v>
      </c>
      <c r="K157" s="190"/>
      <c r="L157" s="195"/>
      <c r="M157" s="196"/>
      <c r="N157" s="197"/>
      <c r="O157" s="197"/>
      <c r="P157" s="198">
        <f>SUM(P158:P180)</f>
        <v>0</v>
      </c>
      <c r="Q157" s="197"/>
      <c r="R157" s="198">
        <f>SUM(R158:R180)</f>
        <v>24.829128779999998</v>
      </c>
      <c r="S157" s="197"/>
      <c r="T157" s="199">
        <f>SUM(T158:T180)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80</v>
      </c>
      <c r="AT157" s="201" t="s">
        <v>71</v>
      </c>
      <c r="AU157" s="201" t="s">
        <v>80</v>
      </c>
      <c r="AY157" s="200" t="s">
        <v>144</v>
      </c>
      <c r="BK157" s="202">
        <f>SUM(BK158:BK180)</f>
        <v>0</v>
      </c>
    </row>
    <row r="158" s="2" customFormat="1" ht="22.2" customHeight="1">
      <c r="A158" s="39"/>
      <c r="B158" s="40"/>
      <c r="C158" s="205" t="s">
        <v>256</v>
      </c>
      <c r="D158" s="205" t="s">
        <v>146</v>
      </c>
      <c r="E158" s="206" t="s">
        <v>257</v>
      </c>
      <c r="F158" s="207" t="s">
        <v>258</v>
      </c>
      <c r="G158" s="208" t="s">
        <v>149</v>
      </c>
      <c r="H158" s="209">
        <v>139.49199999999999</v>
      </c>
      <c r="I158" s="210"/>
      <c r="J158" s="211">
        <f>ROUND(I158*H158,2)</f>
        <v>0</v>
      </c>
      <c r="K158" s="207" t="s">
        <v>150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0.16991999999999999</v>
      </c>
      <c r="R158" s="214">
        <f>Q158*H158</f>
        <v>23.702480639999997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151</v>
      </c>
      <c r="AT158" s="216" t="s">
        <v>146</v>
      </c>
      <c r="AU158" s="216" t="s">
        <v>82</v>
      </c>
      <c r="AY158" s="18" t="s">
        <v>144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151</v>
      </c>
      <c r="BM158" s="216" t="s">
        <v>259</v>
      </c>
    </row>
    <row r="159" s="2" customFormat="1">
      <c r="A159" s="39"/>
      <c r="B159" s="40"/>
      <c r="C159" s="41"/>
      <c r="D159" s="218" t="s">
        <v>153</v>
      </c>
      <c r="E159" s="41"/>
      <c r="F159" s="219" t="s">
        <v>260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153</v>
      </c>
      <c r="AU159" s="18" t="s">
        <v>82</v>
      </c>
    </row>
    <row r="160" s="14" customFormat="1">
      <c r="A160" s="14"/>
      <c r="B160" s="235"/>
      <c r="C160" s="236"/>
      <c r="D160" s="225" t="s">
        <v>155</v>
      </c>
      <c r="E160" s="237" t="s">
        <v>19</v>
      </c>
      <c r="F160" s="238" t="s">
        <v>261</v>
      </c>
      <c r="G160" s="236"/>
      <c r="H160" s="237" t="s">
        <v>19</v>
      </c>
      <c r="I160" s="239"/>
      <c r="J160" s="236"/>
      <c r="K160" s="236"/>
      <c r="L160" s="240"/>
      <c r="M160" s="241"/>
      <c r="N160" s="242"/>
      <c r="O160" s="242"/>
      <c r="P160" s="242"/>
      <c r="Q160" s="242"/>
      <c r="R160" s="242"/>
      <c r="S160" s="242"/>
      <c r="T160" s="24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4" t="s">
        <v>155</v>
      </c>
      <c r="AU160" s="244" t="s">
        <v>82</v>
      </c>
      <c r="AV160" s="14" t="s">
        <v>80</v>
      </c>
      <c r="AW160" s="14" t="s">
        <v>33</v>
      </c>
      <c r="AX160" s="14" t="s">
        <v>72</v>
      </c>
      <c r="AY160" s="244" t="s">
        <v>144</v>
      </c>
    </row>
    <row r="161" s="13" customFormat="1">
      <c r="A161" s="13"/>
      <c r="B161" s="223"/>
      <c r="C161" s="224"/>
      <c r="D161" s="225" t="s">
        <v>155</v>
      </c>
      <c r="E161" s="226" t="s">
        <v>19</v>
      </c>
      <c r="F161" s="227" t="s">
        <v>262</v>
      </c>
      <c r="G161" s="224"/>
      <c r="H161" s="228">
        <v>134.81999999999999</v>
      </c>
      <c r="I161" s="229"/>
      <c r="J161" s="224"/>
      <c r="K161" s="224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155</v>
      </c>
      <c r="AU161" s="234" t="s">
        <v>82</v>
      </c>
      <c r="AV161" s="13" t="s">
        <v>82</v>
      </c>
      <c r="AW161" s="13" t="s">
        <v>33</v>
      </c>
      <c r="AX161" s="13" t="s">
        <v>72</v>
      </c>
      <c r="AY161" s="234" t="s">
        <v>144</v>
      </c>
    </row>
    <row r="162" s="13" customFormat="1">
      <c r="A162" s="13"/>
      <c r="B162" s="223"/>
      <c r="C162" s="224"/>
      <c r="D162" s="225" t="s">
        <v>155</v>
      </c>
      <c r="E162" s="226" t="s">
        <v>19</v>
      </c>
      <c r="F162" s="227" t="s">
        <v>263</v>
      </c>
      <c r="G162" s="224"/>
      <c r="H162" s="228">
        <v>4.1600000000000001</v>
      </c>
      <c r="I162" s="229"/>
      <c r="J162" s="224"/>
      <c r="K162" s="224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155</v>
      </c>
      <c r="AU162" s="234" t="s">
        <v>82</v>
      </c>
      <c r="AV162" s="13" t="s">
        <v>82</v>
      </c>
      <c r="AW162" s="13" t="s">
        <v>33</v>
      </c>
      <c r="AX162" s="13" t="s">
        <v>72</v>
      </c>
      <c r="AY162" s="234" t="s">
        <v>144</v>
      </c>
    </row>
    <row r="163" s="13" customFormat="1">
      <c r="A163" s="13"/>
      <c r="B163" s="223"/>
      <c r="C163" s="224"/>
      <c r="D163" s="225" t="s">
        <v>155</v>
      </c>
      <c r="E163" s="226" t="s">
        <v>19</v>
      </c>
      <c r="F163" s="227" t="s">
        <v>264</v>
      </c>
      <c r="G163" s="224"/>
      <c r="H163" s="228">
        <v>-18.337</v>
      </c>
      <c r="I163" s="229"/>
      <c r="J163" s="224"/>
      <c r="K163" s="224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155</v>
      </c>
      <c r="AU163" s="234" t="s">
        <v>82</v>
      </c>
      <c r="AV163" s="13" t="s">
        <v>82</v>
      </c>
      <c r="AW163" s="13" t="s">
        <v>33</v>
      </c>
      <c r="AX163" s="13" t="s">
        <v>72</v>
      </c>
      <c r="AY163" s="234" t="s">
        <v>144</v>
      </c>
    </row>
    <row r="164" s="13" customFormat="1">
      <c r="A164" s="13"/>
      <c r="B164" s="223"/>
      <c r="C164" s="224"/>
      <c r="D164" s="225" t="s">
        <v>155</v>
      </c>
      <c r="E164" s="226" t="s">
        <v>19</v>
      </c>
      <c r="F164" s="227" t="s">
        <v>265</v>
      </c>
      <c r="G164" s="224"/>
      <c r="H164" s="228">
        <v>18.849</v>
      </c>
      <c r="I164" s="229"/>
      <c r="J164" s="224"/>
      <c r="K164" s="224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155</v>
      </c>
      <c r="AU164" s="234" t="s">
        <v>82</v>
      </c>
      <c r="AV164" s="13" t="s">
        <v>82</v>
      </c>
      <c r="AW164" s="13" t="s">
        <v>33</v>
      </c>
      <c r="AX164" s="13" t="s">
        <v>72</v>
      </c>
      <c r="AY164" s="234" t="s">
        <v>144</v>
      </c>
    </row>
    <row r="165" s="15" customFormat="1">
      <c r="A165" s="15"/>
      <c r="B165" s="245"/>
      <c r="C165" s="246"/>
      <c r="D165" s="225" t="s">
        <v>155</v>
      </c>
      <c r="E165" s="247" t="s">
        <v>19</v>
      </c>
      <c r="F165" s="248" t="s">
        <v>266</v>
      </c>
      <c r="G165" s="246"/>
      <c r="H165" s="249">
        <v>139.49199999999999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5" t="s">
        <v>155</v>
      </c>
      <c r="AU165" s="255" t="s">
        <v>82</v>
      </c>
      <c r="AV165" s="15" t="s">
        <v>151</v>
      </c>
      <c r="AW165" s="15" t="s">
        <v>33</v>
      </c>
      <c r="AX165" s="15" t="s">
        <v>80</v>
      </c>
      <c r="AY165" s="255" t="s">
        <v>144</v>
      </c>
    </row>
    <row r="166" s="2" customFormat="1" ht="19.8" customHeight="1">
      <c r="A166" s="39"/>
      <c r="B166" s="40"/>
      <c r="C166" s="205" t="s">
        <v>267</v>
      </c>
      <c r="D166" s="205" t="s">
        <v>146</v>
      </c>
      <c r="E166" s="206" t="s">
        <v>268</v>
      </c>
      <c r="F166" s="207" t="s">
        <v>269</v>
      </c>
      <c r="G166" s="208" t="s">
        <v>270</v>
      </c>
      <c r="H166" s="209">
        <v>8</v>
      </c>
      <c r="I166" s="210"/>
      <c r="J166" s="211">
        <f>ROUND(I166*H166,2)</f>
        <v>0</v>
      </c>
      <c r="K166" s="207" t="s">
        <v>150</v>
      </c>
      <c r="L166" s="45"/>
      <c r="M166" s="212" t="s">
        <v>19</v>
      </c>
      <c r="N166" s="213" t="s">
        <v>43</v>
      </c>
      <c r="O166" s="85"/>
      <c r="P166" s="214">
        <f>O166*H166</f>
        <v>0</v>
      </c>
      <c r="Q166" s="214">
        <v>0.031949999999999999</v>
      </c>
      <c r="R166" s="214">
        <f>Q166*H166</f>
        <v>0.25559999999999999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151</v>
      </c>
      <c r="AT166" s="216" t="s">
        <v>146</v>
      </c>
      <c r="AU166" s="216" t="s">
        <v>82</v>
      </c>
      <c r="AY166" s="18" t="s">
        <v>144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80</v>
      </c>
      <c r="BK166" s="217">
        <f>ROUND(I166*H166,2)</f>
        <v>0</v>
      </c>
      <c r="BL166" s="18" t="s">
        <v>151</v>
      </c>
      <c r="BM166" s="216" t="s">
        <v>271</v>
      </c>
    </row>
    <row r="167" s="2" customFormat="1">
      <c r="A167" s="39"/>
      <c r="B167" s="40"/>
      <c r="C167" s="41"/>
      <c r="D167" s="218" t="s">
        <v>153</v>
      </c>
      <c r="E167" s="41"/>
      <c r="F167" s="219" t="s">
        <v>272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153</v>
      </c>
      <c r="AU167" s="18" t="s">
        <v>82</v>
      </c>
    </row>
    <row r="168" s="13" customFormat="1">
      <c r="A168" s="13"/>
      <c r="B168" s="223"/>
      <c r="C168" s="224"/>
      <c r="D168" s="225" t="s">
        <v>155</v>
      </c>
      <c r="E168" s="226" t="s">
        <v>19</v>
      </c>
      <c r="F168" s="227" t="s">
        <v>273</v>
      </c>
      <c r="G168" s="224"/>
      <c r="H168" s="228">
        <v>8</v>
      </c>
      <c r="I168" s="229"/>
      <c r="J168" s="224"/>
      <c r="K168" s="224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155</v>
      </c>
      <c r="AU168" s="234" t="s">
        <v>82</v>
      </c>
      <c r="AV168" s="13" t="s">
        <v>82</v>
      </c>
      <c r="AW168" s="13" t="s">
        <v>33</v>
      </c>
      <c r="AX168" s="13" t="s">
        <v>80</v>
      </c>
      <c r="AY168" s="234" t="s">
        <v>144</v>
      </c>
    </row>
    <row r="169" s="2" customFormat="1" ht="14.4" customHeight="1">
      <c r="A169" s="39"/>
      <c r="B169" s="40"/>
      <c r="C169" s="205" t="s">
        <v>7</v>
      </c>
      <c r="D169" s="205" t="s">
        <v>146</v>
      </c>
      <c r="E169" s="206" t="s">
        <v>274</v>
      </c>
      <c r="F169" s="207" t="s">
        <v>275</v>
      </c>
      <c r="G169" s="208" t="s">
        <v>159</v>
      </c>
      <c r="H169" s="209">
        <v>0.17799999999999999</v>
      </c>
      <c r="I169" s="210"/>
      <c r="J169" s="211">
        <f>ROUND(I169*H169,2)</f>
        <v>0</v>
      </c>
      <c r="K169" s="207" t="s">
        <v>150</v>
      </c>
      <c r="L169" s="45"/>
      <c r="M169" s="212" t="s">
        <v>19</v>
      </c>
      <c r="N169" s="213" t="s">
        <v>43</v>
      </c>
      <c r="O169" s="85"/>
      <c r="P169" s="214">
        <f>O169*H169</f>
        <v>0</v>
      </c>
      <c r="Q169" s="214">
        <v>1.94302</v>
      </c>
      <c r="R169" s="214">
        <f>Q169*H169</f>
        <v>0.34585755999999995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151</v>
      </c>
      <c r="AT169" s="216" t="s">
        <v>146</v>
      </c>
      <c r="AU169" s="216" t="s">
        <v>82</v>
      </c>
      <c r="AY169" s="18" t="s">
        <v>144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80</v>
      </c>
      <c r="BK169" s="217">
        <f>ROUND(I169*H169,2)</f>
        <v>0</v>
      </c>
      <c r="BL169" s="18" t="s">
        <v>151</v>
      </c>
      <c r="BM169" s="216" t="s">
        <v>276</v>
      </c>
    </row>
    <row r="170" s="2" customFormat="1">
      <c r="A170" s="39"/>
      <c r="B170" s="40"/>
      <c r="C170" s="41"/>
      <c r="D170" s="218" t="s">
        <v>153</v>
      </c>
      <c r="E170" s="41"/>
      <c r="F170" s="219" t="s">
        <v>277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153</v>
      </c>
      <c r="AU170" s="18" t="s">
        <v>82</v>
      </c>
    </row>
    <row r="171" s="13" customFormat="1">
      <c r="A171" s="13"/>
      <c r="B171" s="223"/>
      <c r="C171" s="224"/>
      <c r="D171" s="225" t="s">
        <v>155</v>
      </c>
      <c r="E171" s="226" t="s">
        <v>19</v>
      </c>
      <c r="F171" s="227" t="s">
        <v>278</v>
      </c>
      <c r="G171" s="224"/>
      <c r="H171" s="228">
        <v>0.17799999999999999</v>
      </c>
      <c r="I171" s="229"/>
      <c r="J171" s="224"/>
      <c r="K171" s="224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155</v>
      </c>
      <c r="AU171" s="234" t="s">
        <v>82</v>
      </c>
      <c r="AV171" s="13" t="s">
        <v>82</v>
      </c>
      <c r="AW171" s="13" t="s">
        <v>33</v>
      </c>
      <c r="AX171" s="13" t="s">
        <v>80</v>
      </c>
      <c r="AY171" s="234" t="s">
        <v>144</v>
      </c>
    </row>
    <row r="172" s="2" customFormat="1" ht="14.4" customHeight="1">
      <c r="A172" s="39"/>
      <c r="B172" s="40"/>
      <c r="C172" s="205" t="s">
        <v>279</v>
      </c>
      <c r="D172" s="205" t="s">
        <v>146</v>
      </c>
      <c r="E172" s="206" t="s">
        <v>280</v>
      </c>
      <c r="F172" s="207" t="s">
        <v>281</v>
      </c>
      <c r="G172" s="208" t="s">
        <v>182</v>
      </c>
      <c r="H172" s="209">
        <v>0.10199999999999999</v>
      </c>
      <c r="I172" s="210"/>
      <c r="J172" s="211">
        <f>ROUND(I172*H172,2)</f>
        <v>0</v>
      </c>
      <c r="K172" s="207" t="s">
        <v>150</v>
      </c>
      <c r="L172" s="45"/>
      <c r="M172" s="212" t="s">
        <v>19</v>
      </c>
      <c r="N172" s="213" t="s">
        <v>43</v>
      </c>
      <c r="O172" s="85"/>
      <c r="P172" s="214">
        <f>O172*H172</f>
        <v>0</v>
      </c>
      <c r="Q172" s="214">
        <v>1.0900000000000001</v>
      </c>
      <c r="R172" s="214">
        <f>Q172*H172</f>
        <v>0.11118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151</v>
      </c>
      <c r="AT172" s="216" t="s">
        <v>146</v>
      </c>
      <c r="AU172" s="216" t="s">
        <v>82</v>
      </c>
      <c r="AY172" s="18" t="s">
        <v>144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80</v>
      </c>
      <c r="BK172" s="217">
        <f>ROUND(I172*H172,2)</f>
        <v>0</v>
      </c>
      <c r="BL172" s="18" t="s">
        <v>151</v>
      </c>
      <c r="BM172" s="216" t="s">
        <v>282</v>
      </c>
    </row>
    <row r="173" s="2" customFormat="1">
      <c r="A173" s="39"/>
      <c r="B173" s="40"/>
      <c r="C173" s="41"/>
      <c r="D173" s="218" t="s">
        <v>153</v>
      </c>
      <c r="E173" s="41"/>
      <c r="F173" s="219" t="s">
        <v>283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153</v>
      </c>
      <c r="AU173" s="18" t="s">
        <v>82</v>
      </c>
    </row>
    <row r="174" s="13" customFormat="1">
      <c r="A174" s="13"/>
      <c r="B174" s="223"/>
      <c r="C174" s="224"/>
      <c r="D174" s="225" t="s">
        <v>155</v>
      </c>
      <c r="E174" s="226" t="s">
        <v>19</v>
      </c>
      <c r="F174" s="227" t="s">
        <v>284</v>
      </c>
      <c r="G174" s="224"/>
      <c r="H174" s="228">
        <v>0.10199999999999999</v>
      </c>
      <c r="I174" s="229"/>
      <c r="J174" s="224"/>
      <c r="K174" s="224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155</v>
      </c>
      <c r="AU174" s="234" t="s">
        <v>82</v>
      </c>
      <c r="AV174" s="13" t="s">
        <v>82</v>
      </c>
      <c r="AW174" s="13" t="s">
        <v>33</v>
      </c>
      <c r="AX174" s="13" t="s">
        <v>80</v>
      </c>
      <c r="AY174" s="234" t="s">
        <v>144</v>
      </c>
    </row>
    <row r="175" s="2" customFormat="1" ht="14.4" customHeight="1">
      <c r="A175" s="39"/>
      <c r="B175" s="40"/>
      <c r="C175" s="205" t="s">
        <v>285</v>
      </c>
      <c r="D175" s="205" t="s">
        <v>146</v>
      </c>
      <c r="E175" s="206" t="s">
        <v>286</v>
      </c>
      <c r="F175" s="207" t="s">
        <v>287</v>
      </c>
      <c r="G175" s="208" t="s">
        <v>149</v>
      </c>
      <c r="H175" s="209">
        <v>1.7150000000000001</v>
      </c>
      <c r="I175" s="210"/>
      <c r="J175" s="211">
        <f>ROUND(I175*H175,2)</f>
        <v>0</v>
      </c>
      <c r="K175" s="207" t="s">
        <v>150</v>
      </c>
      <c r="L175" s="45"/>
      <c r="M175" s="212" t="s">
        <v>19</v>
      </c>
      <c r="N175" s="213" t="s">
        <v>43</v>
      </c>
      <c r="O175" s="85"/>
      <c r="P175" s="214">
        <f>O175*H175</f>
        <v>0</v>
      </c>
      <c r="Q175" s="214">
        <v>0.17818000000000001</v>
      </c>
      <c r="R175" s="214">
        <f>Q175*H175</f>
        <v>0.30557870000000004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151</v>
      </c>
      <c r="AT175" s="216" t="s">
        <v>146</v>
      </c>
      <c r="AU175" s="216" t="s">
        <v>82</v>
      </c>
      <c r="AY175" s="18" t="s">
        <v>144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80</v>
      </c>
      <c r="BK175" s="217">
        <f>ROUND(I175*H175,2)</f>
        <v>0</v>
      </c>
      <c r="BL175" s="18" t="s">
        <v>151</v>
      </c>
      <c r="BM175" s="216" t="s">
        <v>288</v>
      </c>
    </row>
    <row r="176" s="2" customFormat="1">
      <c r="A176" s="39"/>
      <c r="B176" s="40"/>
      <c r="C176" s="41"/>
      <c r="D176" s="218" t="s">
        <v>153</v>
      </c>
      <c r="E176" s="41"/>
      <c r="F176" s="219" t="s">
        <v>289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153</v>
      </c>
      <c r="AU176" s="18" t="s">
        <v>82</v>
      </c>
    </row>
    <row r="177" s="13" customFormat="1">
      <c r="A177" s="13"/>
      <c r="B177" s="223"/>
      <c r="C177" s="224"/>
      <c r="D177" s="225" t="s">
        <v>155</v>
      </c>
      <c r="E177" s="226" t="s">
        <v>19</v>
      </c>
      <c r="F177" s="227" t="s">
        <v>290</v>
      </c>
      <c r="G177" s="224"/>
      <c r="H177" s="228">
        <v>1.7150000000000001</v>
      </c>
      <c r="I177" s="229"/>
      <c r="J177" s="224"/>
      <c r="K177" s="224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155</v>
      </c>
      <c r="AU177" s="234" t="s">
        <v>82</v>
      </c>
      <c r="AV177" s="13" t="s">
        <v>82</v>
      </c>
      <c r="AW177" s="13" t="s">
        <v>33</v>
      </c>
      <c r="AX177" s="13" t="s">
        <v>80</v>
      </c>
      <c r="AY177" s="234" t="s">
        <v>144</v>
      </c>
    </row>
    <row r="178" s="2" customFormat="1" ht="14.4" customHeight="1">
      <c r="A178" s="39"/>
      <c r="B178" s="40"/>
      <c r="C178" s="205" t="s">
        <v>291</v>
      </c>
      <c r="D178" s="205" t="s">
        <v>146</v>
      </c>
      <c r="E178" s="206" t="s">
        <v>292</v>
      </c>
      <c r="F178" s="207" t="s">
        <v>293</v>
      </c>
      <c r="G178" s="208" t="s">
        <v>159</v>
      </c>
      <c r="H178" s="209">
        <v>0.041000000000000002</v>
      </c>
      <c r="I178" s="210"/>
      <c r="J178" s="211">
        <f>ROUND(I178*H178,2)</f>
        <v>0</v>
      </c>
      <c r="K178" s="207" t="s">
        <v>150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2.6446800000000001</v>
      </c>
      <c r="R178" s="214">
        <f>Q178*H178</f>
        <v>0.10843188000000001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151</v>
      </c>
      <c r="AT178" s="216" t="s">
        <v>146</v>
      </c>
      <c r="AU178" s="216" t="s">
        <v>82</v>
      </c>
      <c r="AY178" s="18" t="s">
        <v>144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151</v>
      </c>
      <c r="BM178" s="216" t="s">
        <v>294</v>
      </c>
    </row>
    <row r="179" s="2" customFormat="1">
      <c r="A179" s="39"/>
      <c r="B179" s="40"/>
      <c r="C179" s="41"/>
      <c r="D179" s="218" t="s">
        <v>153</v>
      </c>
      <c r="E179" s="41"/>
      <c r="F179" s="219" t="s">
        <v>295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153</v>
      </c>
      <c r="AU179" s="18" t="s">
        <v>82</v>
      </c>
    </row>
    <row r="180" s="13" customFormat="1">
      <c r="A180" s="13"/>
      <c r="B180" s="223"/>
      <c r="C180" s="224"/>
      <c r="D180" s="225" t="s">
        <v>155</v>
      </c>
      <c r="E180" s="226" t="s">
        <v>19</v>
      </c>
      <c r="F180" s="227" t="s">
        <v>296</v>
      </c>
      <c r="G180" s="224"/>
      <c r="H180" s="228">
        <v>0.041000000000000002</v>
      </c>
      <c r="I180" s="229"/>
      <c r="J180" s="224"/>
      <c r="K180" s="224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155</v>
      </c>
      <c r="AU180" s="234" t="s">
        <v>82</v>
      </c>
      <c r="AV180" s="13" t="s">
        <v>82</v>
      </c>
      <c r="AW180" s="13" t="s">
        <v>33</v>
      </c>
      <c r="AX180" s="13" t="s">
        <v>80</v>
      </c>
      <c r="AY180" s="234" t="s">
        <v>144</v>
      </c>
    </row>
    <row r="181" s="12" customFormat="1" ht="22.8" customHeight="1">
      <c r="A181" s="12"/>
      <c r="B181" s="189"/>
      <c r="C181" s="190"/>
      <c r="D181" s="191" t="s">
        <v>71</v>
      </c>
      <c r="E181" s="203" t="s">
        <v>151</v>
      </c>
      <c r="F181" s="203" t="s">
        <v>297</v>
      </c>
      <c r="G181" s="190"/>
      <c r="H181" s="190"/>
      <c r="I181" s="193"/>
      <c r="J181" s="204">
        <f>BK181</f>
        <v>0</v>
      </c>
      <c r="K181" s="190"/>
      <c r="L181" s="195"/>
      <c r="M181" s="196"/>
      <c r="N181" s="197"/>
      <c r="O181" s="197"/>
      <c r="P181" s="198">
        <f>SUM(P182:P196)</f>
        <v>0</v>
      </c>
      <c r="Q181" s="197"/>
      <c r="R181" s="198">
        <f>SUM(R182:R196)</f>
        <v>5.0355157200000003</v>
      </c>
      <c r="S181" s="197"/>
      <c r="T181" s="199">
        <f>SUM(T182:T196)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80</v>
      </c>
      <c r="AT181" s="201" t="s">
        <v>71</v>
      </c>
      <c r="AU181" s="201" t="s">
        <v>80</v>
      </c>
      <c r="AY181" s="200" t="s">
        <v>144</v>
      </c>
      <c r="BK181" s="202">
        <f>SUM(BK182:BK196)</f>
        <v>0</v>
      </c>
    </row>
    <row r="182" s="2" customFormat="1" ht="22.2" customHeight="1">
      <c r="A182" s="39"/>
      <c r="B182" s="40"/>
      <c r="C182" s="205" t="s">
        <v>298</v>
      </c>
      <c r="D182" s="205" t="s">
        <v>146</v>
      </c>
      <c r="E182" s="206" t="s">
        <v>299</v>
      </c>
      <c r="F182" s="207" t="s">
        <v>300</v>
      </c>
      <c r="G182" s="208" t="s">
        <v>270</v>
      </c>
      <c r="H182" s="209">
        <v>6</v>
      </c>
      <c r="I182" s="210"/>
      <c r="J182" s="211">
        <f>ROUND(I182*H182,2)</f>
        <v>0</v>
      </c>
      <c r="K182" s="207" t="s">
        <v>150</v>
      </c>
      <c r="L182" s="45"/>
      <c r="M182" s="212" t="s">
        <v>19</v>
      </c>
      <c r="N182" s="213" t="s">
        <v>43</v>
      </c>
      <c r="O182" s="85"/>
      <c r="P182" s="214">
        <f>O182*H182</f>
        <v>0</v>
      </c>
      <c r="Q182" s="214">
        <v>0.0045900000000000003</v>
      </c>
      <c r="R182" s="214">
        <f>Q182*H182</f>
        <v>0.027540000000000002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151</v>
      </c>
      <c r="AT182" s="216" t="s">
        <v>146</v>
      </c>
      <c r="AU182" s="216" t="s">
        <v>82</v>
      </c>
      <c r="AY182" s="18" t="s">
        <v>144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80</v>
      </c>
      <c r="BK182" s="217">
        <f>ROUND(I182*H182,2)</f>
        <v>0</v>
      </c>
      <c r="BL182" s="18" t="s">
        <v>151</v>
      </c>
      <c r="BM182" s="216" t="s">
        <v>301</v>
      </c>
    </row>
    <row r="183" s="2" customFormat="1">
      <c r="A183" s="39"/>
      <c r="B183" s="40"/>
      <c r="C183" s="41"/>
      <c r="D183" s="218" t="s">
        <v>153</v>
      </c>
      <c r="E183" s="41"/>
      <c r="F183" s="219" t="s">
        <v>302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153</v>
      </c>
      <c r="AU183" s="18" t="s">
        <v>82</v>
      </c>
    </row>
    <row r="184" s="13" customFormat="1">
      <c r="A184" s="13"/>
      <c r="B184" s="223"/>
      <c r="C184" s="224"/>
      <c r="D184" s="225" t="s">
        <v>155</v>
      </c>
      <c r="E184" s="226" t="s">
        <v>19</v>
      </c>
      <c r="F184" s="227" t="s">
        <v>303</v>
      </c>
      <c r="G184" s="224"/>
      <c r="H184" s="228">
        <v>6</v>
      </c>
      <c r="I184" s="229"/>
      <c r="J184" s="224"/>
      <c r="K184" s="224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155</v>
      </c>
      <c r="AU184" s="234" t="s">
        <v>82</v>
      </c>
      <c r="AV184" s="13" t="s">
        <v>82</v>
      </c>
      <c r="AW184" s="13" t="s">
        <v>33</v>
      </c>
      <c r="AX184" s="13" t="s">
        <v>80</v>
      </c>
      <c r="AY184" s="234" t="s">
        <v>144</v>
      </c>
    </row>
    <row r="185" s="2" customFormat="1" ht="14.4" customHeight="1">
      <c r="A185" s="39"/>
      <c r="B185" s="40"/>
      <c r="C185" s="256" t="s">
        <v>304</v>
      </c>
      <c r="D185" s="256" t="s">
        <v>305</v>
      </c>
      <c r="E185" s="257" t="s">
        <v>306</v>
      </c>
      <c r="F185" s="258" t="s">
        <v>307</v>
      </c>
      <c r="G185" s="259" t="s">
        <v>270</v>
      </c>
      <c r="H185" s="260">
        <v>6</v>
      </c>
      <c r="I185" s="261"/>
      <c r="J185" s="262">
        <f>ROUND(I185*H185,2)</f>
        <v>0</v>
      </c>
      <c r="K185" s="258" t="s">
        <v>150</v>
      </c>
      <c r="L185" s="263"/>
      <c r="M185" s="264" t="s">
        <v>19</v>
      </c>
      <c r="N185" s="265" t="s">
        <v>43</v>
      </c>
      <c r="O185" s="85"/>
      <c r="P185" s="214">
        <f>O185*H185</f>
        <v>0</v>
      </c>
      <c r="Q185" s="214">
        <v>0.090999999999999998</v>
      </c>
      <c r="R185" s="214">
        <f>Q185*H185</f>
        <v>0.54600000000000004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191</v>
      </c>
      <c r="AT185" s="216" t="s">
        <v>305</v>
      </c>
      <c r="AU185" s="216" t="s">
        <v>82</v>
      </c>
      <c r="AY185" s="18" t="s">
        <v>144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80</v>
      </c>
      <c r="BK185" s="217">
        <f>ROUND(I185*H185,2)</f>
        <v>0</v>
      </c>
      <c r="BL185" s="18" t="s">
        <v>151</v>
      </c>
      <c r="BM185" s="216" t="s">
        <v>308</v>
      </c>
    </row>
    <row r="186" s="2" customFormat="1" ht="14.4" customHeight="1">
      <c r="A186" s="39"/>
      <c r="B186" s="40"/>
      <c r="C186" s="205" t="s">
        <v>309</v>
      </c>
      <c r="D186" s="205" t="s">
        <v>146</v>
      </c>
      <c r="E186" s="206" t="s">
        <v>310</v>
      </c>
      <c r="F186" s="207" t="s">
        <v>311</v>
      </c>
      <c r="G186" s="208" t="s">
        <v>159</v>
      </c>
      <c r="H186" s="209">
        <v>1.71</v>
      </c>
      <c r="I186" s="210"/>
      <c r="J186" s="211">
        <f>ROUND(I186*H186,2)</f>
        <v>0</v>
      </c>
      <c r="K186" s="207" t="s">
        <v>150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2.5019800000000001</v>
      </c>
      <c r="R186" s="214">
        <f>Q186*H186</f>
        <v>4.2783857999999997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151</v>
      </c>
      <c r="AT186" s="216" t="s">
        <v>146</v>
      </c>
      <c r="AU186" s="216" t="s">
        <v>82</v>
      </c>
      <c r="AY186" s="18" t="s">
        <v>144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80</v>
      </c>
      <c r="BK186" s="217">
        <f>ROUND(I186*H186,2)</f>
        <v>0</v>
      </c>
      <c r="BL186" s="18" t="s">
        <v>151</v>
      </c>
      <c r="BM186" s="216" t="s">
        <v>312</v>
      </c>
    </row>
    <row r="187" s="2" customFormat="1">
      <c r="A187" s="39"/>
      <c r="B187" s="40"/>
      <c r="C187" s="41"/>
      <c r="D187" s="218" t="s">
        <v>153</v>
      </c>
      <c r="E187" s="41"/>
      <c r="F187" s="219" t="s">
        <v>313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153</v>
      </c>
      <c r="AU187" s="18" t="s">
        <v>82</v>
      </c>
    </row>
    <row r="188" s="13" customFormat="1">
      <c r="A188" s="13"/>
      <c r="B188" s="223"/>
      <c r="C188" s="224"/>
      <c r="D188" s="225" t="s">
        <v>155</v>
      </c>
      <c r="E188" s="226" t="s">
        <v>19</v>
      </c>
      <c r="F188" s="227" t="s">
        <v>314</v>
      </c>
      <c r="G188" s="224"/>
      <c r="H188" s="228">
        <v>1.71</v>
      </c>
      <c r="I188" s="229"/>
      <c r="J188" s="224"/>
      <c r="K188" s="224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155</v>
      </c>
      <c r="AU188" s="234" t="s">
        <v>82</v>
      </c>
      <c r="AV188" s="13" t="s">
        <v>82</v>
      </c>
      <c r="AW188" s="13" t="s">
        <v>33</v>
      </c>
      <c r="AX188" s="13" t="s">
        <v>80</v>
      </c>
      <c r="AY188" s="234" t="s">
        <v>144</v>
      </c>
    </row>
    <row r="189" s="2" customFormat="1" ht="14.4" customHeight="1">
      <c r="A189" s="39"/>
      <c r="B189" s="40"/>
      <c r="C189" s="205" t="s">
        <v>315</v>
      </c>
      <c r="D189" s="205" t="s">
        <v>146</v>
      </c>
      <c r="E189" s="206" t="s">
        <v>316</v>
      </c>
      <c r="F189" s="207" t="s">
        <v>317</v>
      </c>
      <c r="G189" s="208" t="s">
        <v>149</v>
      </c>
      <c r="H189" s="209">
        <v>11.4</v>
      </c>
      <c r="I189" s="210"/>
      <c r="J189" s="211">
        <f>ROUND(I189*H189,2)</f>
        <v>0</v>
      </c>
      <c r="K189" s="207" t="s">
        <v>150</v>
      </c>
      <c r="L189" s="45"/>
      <c r="M189" s="212" t="s">
        <v>19</v>
      </c>
      <c r="N189" s="213" t="s">
        <v>43</v>
      </c>
      <c r="O189" s="85"/>
      <c r="P189" s="214">
        <f>O189*H189</f>
        <v>0</v>
      </c>
      <c r="Q189" s="214">
        <v>0.0057600000000000004</v>
      </c>
      <c r="R189" s="214">
        <f>Q189*H189</f>
        <v>0.065664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151</v>
      </c>
      <c r="AT189" s="216" t="s">
        <v>146</v>
      </c>
      <c r="AU189" s="216" t="s">
        <v>82</v>
      </c>
      <c r="AY189" s="18" t="s">
        <v>144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80</v>
      </c>
      <c r="BK189" s="217">
        <f>ROUND(I189*H189,2)</f>
        <v>0</v>
      </c>
      <c r="BL189" s="18" t="s">
        <v>151</v>
      </c>
      <c r="BM189" s="216" t="s">
        <v>318</v>
      </c>
    </row>
    <row r="190" s="2" customFormat="1">
      <c r="A190" s="39"/>
      <c r="B190" s="40"/>
      <c r="C190" s="41"/>
      <c r="D190" s="218" t="s">
        <v>153</v>
      </c>
      <c r="E190" s="41"/>
      <c r="F190" s="219" t="s">
        <v>319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153</v>
      </c>
      <c r="AU190" s="18" t="s">
        <v>82</v>
      </c>
    </row>
    <row r="191" s="13" customFormat="1">
      <c r="A191" s="13"/>
      <c r="B191" s="223"/>
      <c r="C191" s="224"/>
      <c r="D191" s="225" t="s">
        <v>155</v>
      </c>
      <c r="E191" s="226" t="s">
        <v>19</v>
      </c>
      <c r="F191" s="227" t="s">
        <v>320</v>
      </c>
      <c r="G191" s="224"/>
      <c r="H191" s="228">
        <v>11.4</v>
      </c>
      <c r="I191" s="229"/>
      <c r="J191" s="224"/>
      <c r="K191" s="224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155</v>
      </c>
      <c r="AU191" s="234" t="s">
        <v>82</v>
      </c>
      <c r="AV191" s="13" t="s">
        <v>82</v>
      </c>
      <c r="AW191" s="13" t="s">
        <v>33</v>
      </c>
      <c r="AX191" s="13" t="s">
        <v>80</v>
      </c>
      <c r="AY191" s="234" t="s">
        <v>144</v>
      </c>
    </row>
    <row r="192" s="2" customFormat="1" ht="14.4" customHeight="1">
      <c r="A192" s="39"/>
      <c r="B192" s="40"/>
      <c r="C192" s="205" t="s">
        <v>321</v>
      </c>
      <c r="D192" s="205" t="s">
        <v>146</v>
      </c>
      <c r="E192" s="206" t="s">
        <v>322</v>
      </c>
      <c r="F192" s="207" t="s">
        <v>323</v>
      </c>
      <c r="G192" s="208" t="s">
        <v>149</v>
      </c>
      <c r="H192" s="209">
        <v>11.4</v>
      </c>
      <c r="I192" s="210"/>
      <c r="J192" s="211">
        <f>ROUND(I192*H192,2)</f>
        <v>0</v>
      </c>
      <c r="K192" s="207" t="s">
        <v>150</v>
      </c>
      <c r="L192" s="45"/>
      <c r="M192" s="212" t="s">
        <v>19</v>
      </c>
      <c r="N192" s="213" t="s">
        <v>43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151</v>
      </c>
      <c r="AT192" s="216" t="s">
        <v>146</v>
      </c>
      <c r="AU192" s="216" t="s">
        <v>82</v>
      </c>
      <c r="AY192" s="18" t="s">
        <v>144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151</v>
      </c>
      <c r="BM192" s="216" t="s">
        <v>324</v>
      </c>
    </row>
    <row r="193" s="2" customFormat="1">
      <c r="A193" s="39"/>
      <c r="B193" s="40"/>
      <c r="C193" s="41"/>
      <c r="D193" s="218" t="s">
        <v>153</v>
      </c>
      <c r="E193" s="41"/>
      <c r="F193" s="219" t="s">
        <v>325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153</v>
      </c>
      <c r="AU193" s="18" t="s">
        <v>82</v>
      </c>
    </row>
    <row r="194" s="2" customFormat="1" ht="14.4" customHeight="1">
      <c r="A194" s="39"/>
      <c r="B194" s="40"/>
      <c r="C194" s="205" t="s">
        <v>326</v>
      </c>
      <c r="D194" s="205" t="s">
        <v>146</v>
      </c>
      <c r="E194" s="206" t="s">
        <v>327</v>
      </c>
      <c r="F194" s="207" t="s">
        <v>328</v>
      </c>
      <c r="G194" s="208" t="s">
        <v>182</v>
      </c>
      <c r="H194" s="209">
        <v>0.112</v>
      </c>
      <c r="I194" s="210"/>
      <c r="J194" s="211">
        <f>ROUND(I194*H194,2)</f>
        <v>0</v>
      </c>
      <c r="K194" s="207" t="s">
        <v>150</v>
      </c>
      <c r="L194" s="45"/>
      <c r="M194" s="212" t="s">
        <v>19</v>
      </c>
      <c r="N194" s="213" t="s">
        <v>43</v>
      </c>
      <c r="O194" s="85"/>
      <c r="P194" s="214">
        <f>O194*H194</f>
        <v>0</v>
      </c>
      <c r="Q194" s="214">
        <v>1.05291</v>
      </c>
      <c r="R194" s="214">
        <f>Q194*H194</f>
        <v>0.11792592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151</v>
      </c>
      <c r="AT194" s="216" t="s">
        <v>146</v>
      </c>
      <c r="AU194" s="216" t="s">
        <v>82</v>
      </c>
      <c r="AY194" s="18" t="s">
        <v>144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80</v>
      </c>
      <c r="BK194" s="217">
        <f>ROUND(I194*H194,2)</f>
        <v>0</v>
      </c>
      <c r="BL194" s="18" t="s">
        <v>151</v>
      </c>
      <c r="BM194" s="216" t="s">
        <v>329</v>
      </c>
    </row>
    <row r="195" s="2" customFormat="1">
      <c r="A195" s="39"/>
      <c r="B195" s="40"/>
      <c r="C195" s="41"/>
      <c r="D195" s="218" t="s">
        <v>153</v>
      </c>
      <c r="E195" s="41"/>
      <c r="F195" s="219" t="s">
        <v>330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153</v>
      </c>
      <c r="AU195" s="18" t="s">
        <v>82</v>
      </c>
    </row>
    <row r="196" s="13" customFormat="1">
      <c r="A196" s="13"/>
      <c r="B196" s="223"/>
      <c r="C196" s="224"/>
      <c r="D196" s="225" t="s">
        <v>155</v>
      </c>
      <c r="E196" s="226" t="s">
        <v>19</v>
      </c>
      <c r="F196" s="227" t="s">
        <v>331</v>
      </c>
      <c r="G196" s="224"/>
      <c r="H196" s="228">
        <v>0.112</v>
      </c>
      <c r="I196" s="229"/>
      <c r="J196" s="224"/>
      <c r="K196" s="224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155</v>
      </c>
      <c r="AU196" s="234" t="s">
        <v>82</v>
      </c>
      <c r="AV196" s="13" t="s">
        <v>82</v>
      </c>
      <c r="AW196" s="13" t="s">
        <v>33</v>
      </c>
      <c r="AX196" s="13" t="s">
        <v>80</v>
      </c>
      <c r="AY196" s="234" t="s">
        <v>144</v>
      </c>
    </row>
    <row r="197" s="12" customFormat="1" ht="22.8" customHeight="1">
      <c r="A197" s="12"/>
      <c r="B197" s="189"/>
      <c r="C197" s="190"/>
      <c r="D197" s="191" t="s">
        <v>71</v>
      </c>
      <c r="E197" s="203" t="s">
        <v>179</v>
      </c>
      <c r="F197" s="203" t="s">
        <v>332</v>
      </c>
      <c r="G197" s="190"/>
      <c r="H197" s="190"/>
      <c r="I197" s="193"/>
      <c r="J197" s="204">
        <f>BK197</f>
        <v>0</v>
      </c>
      <c r="K197" s="190"/>
      <c r="L197" s="195"/>
      <c r="M197" s="196"/>
      <c r="N197" s="197"/>
      <c r="O197" s="197"/>
      <c r="P197" s="198">
        <f>SUM(P198:P305)</f>
        <v>0</v>
      </c>
      <c r="Q197" s="197"/>
      <c r="R197" s="198">
        <f>SUM(R198:R305)</f>
        <v>13.643281749999998</v>
      </c>
      <c r="S197" s="197"/>
      <c r="T197" s="199">
        <f>SUM(T198:T305)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0" t="s">
        <v>80</v>
      </c>
      <c r="AT197" s="201" t="s">
        <v>71</v>
      </c>
      <c r="AU197" s="201" t="s">
        <v>80</v>
      </c>
      <c r="AY197" s="200" t="s">
        <v>144</v>
      </c>
      <c r="BK197" s="202">
        <f>SUM(BK198:BK305)</f>
        <v>0</v>
      </c>
    </row>
    <row r="198" s="2" customFormat="1" ht="22.2" customHeight="1">
      <c r="A198" s="39"/>
      <c r="B198" s="40"/>
      <c r="C198" s="205" t="s">
        <v>333</v>
      </c>
      <c r="D198" s="205" t="s">
        <v>146</v>
      </c>
      <c r="E198" s="206" t="s">
        <v>334</v>
      </c>
      <c r="F198" s="207" t="s">
        <v>335</v>
      </c>
      <c r="G198" s="208" t="s">
        <v>149</v>
      </c>
      <c r="H198" s="209">
        <v>3.1200000000000001</v>
      </c>
      <c r="I198" s="210"/>
      <c r="J198" s="211">
        <f>ROUND(I198*H198,2)</f>
        <v>0</v>
      </c>
      <c r="K198" s="207" t="s">
        <v>150</v>
      </c>
      <c r="L198" s="45"/>
      <c r="M198" s="212" t="s">
        <v>19</v>
      </c>
      <c r="N198" s="213" t="s">
        <v>43</v>
      </c>
      <c r="O198" s="85"/>
      <c r="P198" s="214">
        <f>O198*H198</f>
        <v>0</v>
      </c>
      <c r="Q198" s="214">
        <v>0.015400000000000001</v>
      </c>
      <c r="R198" s="214">
        <f>Q198*H198</f>
        <v>0.048048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151</v>
      </c>
      <c r="AT198" s="216" t="s">
        <v>146</v>
      </c>
      <c r="AU198" s="216" t="s">
        <v>82</v>
      </c>
      <c r="AY198" s="18" t="s">
        <v>144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80</v>
      </c>
      <c r="BK198" s="217">
        <f>ROUND(I198*H198,2)</f>
        <v>0</v>
      </c>
      <c r="BL198" s="18" t="s">
        <v>151</v>
      </c>
      <c r="BM198" s="216" t="s">
        <v>336</v>
      </c>
    </row>
    <row r="199" s="2" customFormat="1">
      <c r="A199" s="39"/>
      <c r="B199" s="40"/>
      <c r="C199" s="41"/>
      <c r="D199" s="218" t="s">
        <v>153</v>
      </c>
      <c r="E199" s="41"/>
      <c r="F199" s="219" t="s">
        <v>337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153</v>
      </c>
      <c r="AU199" s="18" t="s">
        <v>82</v>
      </c>
    </row>
    <row r="200" s="13" customFormat="1">
      <c r="A200" s="13"/>
      <c r="B200" s="223"/>
      <c r="C200" s="224"/>
      <c r="D200" s="225" t="s">
        <v>155</v>
      </c>
      <c r="E200" s="226" t="s">
        <v>19</v>
      </c>
      <c r="F200" s="227" t="s">
        <v>338</v>
      </c>
      <c r="G200" s="224"/>
      <c r="H200" s="228">
        <v>3.1200000000000001</v>
      </c>
      <c r="I200" s="229"/>
      <c r="J200" s="224"/>
      <c r="K200" s="224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155</v>
      </c>
      <c r="AU200" s="234" t="s">
        <v>82</v>
      </c>
      <c r="AV200" s="13" t="s">
        <v>82</v>
      </c>
      <c r="AW200" s="13" t="s">
        <v>33</v>
      </c>
      <c r="AX200" s="13" t="s">
        <v>80</v>
      </c>
      <c r="AY200" s="234" t="s">
        <v>144</v>
      </c>
    </row>
    <row r="201" s="2" customFormat="1" ht="19.8" customHeight="1">
      <c r="A201" s="39"/>
      <c r="B201" s="40"/>
      <c r="C201" s="205" t="s">
        <v>339</v>
      </c>
      <c r="D201" s="205" t="s">
        <v>146</v>
      </c>
      <c r="E201" s="206" t="s">
        <v>340</v>
      </c>
      <c r="F201" s="207" t="s">
        <v>341</v>
      </c>
      <c r="G201" s="208" t="s">
        <v>149</v>
      </c>
      <c r="H201" s="209">
        <v>716.15999999999997</v>
      </c>
      <c r="I201" s="210"/>
      <c r="J201" s="211">
        <f>ROUND(I201*H201,2)</f>
        <v>0</v>
      </c>
      <c r="K201" s="207" t="s">
        <v>150</v>
      </c>
      <c r="L201" s="45"/>
      <c r="M201" s="212" t="s">
        <v>19</v>
      </c>
      <c r="N201" s="213" t="s">
        <v>43</v>
      </c>
      <c r="O201" s="85"/>
      <c r="P201" s="214">
        <f>O201*H201</f>
        <v>0</v>
      </c>
      <c r="Q201" s="214">
        <v>0.0030000000000000001</v>
      </c>
      <c r="R201" s="214">
        <f>Q201*H201</f>
        <v>2.1484800000000002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151</v>
      </c>
      <c r="AT201" s="216" t="s">
        <v>146</v>
      </c>
      <c r="AU201" s="216" t="s">
        <v>82</v>
      </c>
      <c r="AY201" s="18" t="s">
        <v>144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80</v>
      </c>
      <c r="BK201" s="217">
        <f>ROUND(I201*H201,2)</f>
        <v>0</v>
      </c>
      <c r="BL201" s="18" t="s">
        <v>151</v>
      </c>
      <c r="BM201" s="216" t="s">
        <v>342</v>
      </c>
    </row>
    <row r="202" s="2" customFormat="1">
      <c r="A202" s="39"/>
      <c r="B202" s="40"/>
      <c r="C202" s="41"/>
      <c r="D202" s="218" t="s">
        <v>153</v>
      </c>
      <c r="E202" s="41"/>
      <c r="F202" s="219" t="s">
        <v>343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153</v>
      </c>
      <c r="AU202" s="18" t="s">
        <v>82</v>
      </c>
    </row>
    <row r="203" s="13" customFormat="1">
      <c r="A203" s="13"/>
      <c r="B203" s="223"/>
      <c r="C203" s="224"/>
      <c r="D203" s="225" t="s">
        <v>155</v>
      </c>
      <c r="E203" s="226" t="s">
        <v>19</v>
      </c>
      <c r="F203" s="227" t="s">
        <v>344</v>
      </c>
      <c r="G203" s="224"/>
      <c r="H203" s="228">
        <v>73.060000000000002</v>
      </c>
      <c r="I203" s="229"/>
      <c r="J203" s="224"/>
      <c r="K203" s="224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155</v>
      </c>
      <c r="AU203" s="234" t="s">
        <v>82</v>
      </c>
      <c r="AV203" s="13" t="s">
        <v>82</v>
      </c>
      <c r="AW203" s="13" t="s">
        <v>33</v>
      </c>
      <c r="AX203" s="13" t="s">
        <v>72</v>
      </c>
      <c r="AY203" s="234" t="s">
        <v>144</v>
      </c>
    </row>
    <row r="204" s="13" customFormat="1">
      <c r="A204" s="13"/>
      <c r="B204" s="223"/>
      <c r="C204" s="224"/>
      <c r="D204" s="225" t="s">
        <v>155</v>
      </c>
      <c r="E204" s="226" t="s">
        <v>19</v>
      </c>
      <c r="F204" s="227" t="s">
        <v>345</v>
      </c>
      <c r="G204" s="224"/>
      <c r="H204" s="228">
        <v>321.61000000000001</v>
      </c>
      <c r="I204" s="229"/>
      <c r="J204" s="224"/>
      <c r="K204" s="224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155</v>
      </c>
      <c r="AU204" s="234" t="s">
        <v>82</v>
      </c>
      <c r="AV204" s="13" t="s">
        <v>82</v>
      </c>
      <c r="AW204" s="13" t="s">
        <v>33</v>
      </c>
      <c r="AX204" s="13" t="s">
        <v>72</v>
      </c>
      <c r="AY204" s="234" t="s">
        <v>144</v>
      </c>
    </row>
    <row r="205" s="13" customFormat="1">
      <c r="A205" s="13"/>
      <c r="B205" s="223"/>
      <c r="C205" s="224"/>
      <c r="D205" s="225" t="s">
        <v>155</v>
      </c>
      <c r="E205" s="226" t="s">
        <v>19</v>
      </c>
      <c r="F205" s="227" t="s">
        <v>346</v>
      </c>
      <c r="G205" s="224"/>
      <c r="H205" s="228">
        <v>321.49000000000001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155</v>
      </c>
      <c r="AU205" s="234" t="s">
        <v>82</v>
      </c>
      <c r="AV205" s="13" t="s">
        <v>82</v>
      </c>
      <c r="AW205" s="13" t="s">
        <v>33</v>
      </c>
      <c r="AX205" s="13" t="s">
        <v>72</v>
      </c>
      <c r="AY205" s="234" t="s">
        <v>144</v>
      </c>
    </row>
    <row r="206" s="15" customFormat="1">
      <c r="A206" s="15"/>
      <c r="B206" s="245"/>
      <c r="C206" s="246"/>
      <c r="D206" s="225" t="s">
        <v>155</v>
      </c>
      <c r="E206" s="247" t="s">
        <v>19</v>
      </c>
      <c r="F206" s="248" t="s">
        <v>266</v>
      </c>
      <c r="G206" s="246"/>
      <c r="H206" s="249">
        <v>716.16000000000008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5" t="s">
        <v>155</v>
      </c>
      <c r="AU206" s="255" t="s">
        <v>82</v>
      </c>
      <c r="AV206" s="15" t="s">
        <v>151</v>
      </c>
      <c r="AW206" s="15" t="s">
        <v>33</v>
      </c>
      <c r="AX206" s="15" t="s">
        <v>80</v>
      </c>
      <c r="AY206" s="255" t="s">
        <v>144</v>
      </c>
    </row>
    <row r="207" s="2" customFormat="1" ht="19.8" customHeight="1">
      <c r="A207" s="39"/>
      <c r="B207" s="40"/>
      <c r="C207" s="205" t="s">
        <v>347</v>
      </c>
      <c r="D207" s="205" t="s">
        <v>146</v>
      </c>
      <c r="E207" s="206" t="s">
        <v>348</v>
      </c>
      <c r="F207" s="207" t="s">
        <v>349</v>
      </c>
      <c r="G207" s="208" t="s">
        <v>149</v>
      </c>
      <c r="H207" s="209">
        <v>75</v>
      </c>
      <c r="I207" s="210"/>
      <c r="J207" s="211">
        <f>ROUND(I207*H207,2)</f>
        <v>0</v>
      </c>
      <c r="K207" s="207" t="s">
        <v>150</v>
      </c>
      <c r="L207" s="45"/>
      <c r="M207" s="212" t="s">
        <v>19</v>
      </c>
      <c r="N207" s="213" t="s">
        <v>43</v>
      </c>
      <c r="O207" s="85"/>
      <c r="P207" s="214">
        <f>O207*H207</f>
        <v>0</v>
      </c>
      <c r="Q207" s="214">
        <v>0.0043800000000000002</v>
      </c>
      <c r="R207" s="214">
        <f>Q207*H207</f>
        <v>0.32850000000000001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151</v>
      </c>
      <c r="AT207" s="216" t="s">
        <v>146</v>
      </c>
      <c r="AU207" s="216" t="s">
        <v>82</v>
      </c>
      <c r="AY207" s="18" t="s">
        <v>144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80</v>
      </c>
      <c r="BK207" s="217">
        <f>ROUND(I207*H207,2)</f>
        <v>0</v>
      </c>
      <c r="BL207" s="18" t="s">
        <v>151</v>
      </c>
      <c r="BM207" s="216" t="s">
        <v>350</v>
      </c>
    </row>
    <row r="208" s="2" customFormat="1">
      <c r="A208" s="39"/>
      <c r="B208" s="40"/>
      <c r="C208" s="41"/>
      <c r="D208" s="218" t="s">
        <v>153</v>
      </c>
      <c r="E208" s="41"/>
      <c r="F208" s="219" t="s">
        <v>351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153</v>
      </c>
      <c r="AU208" s="18" t="s">
        <v>82</v>
      </c>
    </row>
    <row r="209" s="13" customFormat="1">
      <c r="A209" s="13"/>
      <c r="B209" s="223"/>
      <c r="C209" s="224"/>
      <c r="D209" s="225" t="s">
        <v>155</v>
      </c>
      <c r="E209" s="226" t="s">
        <v>19</v>
      </c>
      <c r="F209" s="227" t="s">
        <v>352</v>
      </c>
      <c r="G209" s="224"/>
      <c r="H209" s="228">
        <v>75</v>
      </c>
      <c r="I209" s="229"/>
      <c r="J209" s="224"/>
      <c r="K209" s="224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155</v>
      </c>
      <c r="AU209" s="234" t="s">
        <v>82</v>
      </c>
      <c r="AV209" s="13" t="s">
        <v>82</v>
      </c>
      <c r="AW209" s="13" t="s">
        <v>33</v>
      </c>
      <c r="AX209" s="13" t="s">
        <v>80</v>
      </c>
      <c r="AY209" s="234" t="s">
        <v>144</v>
      </c>
    </row>
    <row r="210" s="2" customFormat="1" ht="22.2" customHeight="1">
      <c r="A210" s="39"/>
      <c r="B210" s="40"/>
      <c r="C210" s="205" t="s">
        <v>353</v>
      </c>
      <c r="D210" s="205" t="s">
        <v>146</v>
      </c>
      <c r="E210" s="206" t="s">
        <v>354</v>
      </c>
      <c r="F210" s="207" t="s">
        <v>355</v>
      </c>
      <c r="G210" s="208" t="s">
        <v>149</v>
      </c>
      <c r="H210" s="209">
        <v>89.986000000000004</v>
      </c>
      <c r="I210" s="210"/>
      <c r="J210" s="211">
        <f>ROUND(I210*H210,2)</f>
        <v>0</v>
      </c>
      <c r="K210" s="207" t="s">
        <v>150</v>
      </c>
      <c r="L210" s="45"/>
      <c r="M210" s="212" t="s">
        <v>19</v>
      </c>
      <c r="N210" s="213" t="s">
        <v>43</v>
      </c>
      <c r="O210" s="85"/>
      <c r="P210" s="214">
        <f>O210*H210</f>
        <v>0</v>
      </c>
      <c r="Q210" s="214">
        <v>0.015400000000000001</v>
      </c>
      <c r="R210" s="214">
        <f>Q210*H210</f>
        <v>1.3857844000000001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151</v>
      </c>
      <c r="AT210" s="216" t="s">
        <v>146</v>
      </c>
      <c r="AU210" s="216" t="s">
        <v>82</v>
      </c>
      <c r="AY210" s="18" t="s">
        <v>144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80</v>
      </c>
      <c r="BK210" s="217">
        <f>ROUND(I210*H210,2)</f>
        <v>0</v>
      </c>
      <c r="BL210" s="18" t="s">
        <v>151</v>
      </c>
      <c r="BM210" s="216" t="s">
        <v>356</v>
      </c>
    </row>
    <row r="211" s="2" customFormat="1">
      <c r="A211" s="39"/>
      <c r="B211" s="40"/>
      <c r="C211" s="41"/>
      <c r="D211" s="218" t="s">
        <v>153</v>
      </c>
      <c r="E211" s="41"/>
      <c r="F211" s="219" t="s">
        <v>357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153</v>
      </c>
      <c r="AU211" s="18" t="s">
        <v>82</v>
      </c>
    </row>
    <row r="212" s="14" customFormat="1">
      <c r="A212" s="14"/>
      <c r="B212" s="235"/>
      <c r="C212" s="236"/>
      <c r="D212" s="225" t="s">
        <v>155</v>
      </c>
      <c r="E212" s="237" t="s">
        <v>19</v>
      </c>
      <c r="F212" s="238" t="s">
        <v>358</v>
      </c>
      <c r="G212" s="236"/>
      <c r="H212" s="237" t="s">
        <v>19</v>
      </c>
      <c r="I212" s="239"/>
      <c r="J212" s="236"/>
      <c r="K212" s="236"/>
      <c r="L212" s="240"/>
      <c r="M212" s="241"/>
      <c r="N212" s="242"/>
      <c r="O212" s="242"/>
      <c r="P212" s="242"/>
      <c r="Q212" s="242"/>
      <c r="R212" s="242"/>
      <c r="S212" s="242"/>
      <c r="T212" s="24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4" t="s">
        <v>155</v>
      </c>
      <c r="AU212" s="244" t="s">
        <v>82</v>
      </c>
      <c r="AV212" s="14" t="s">
        <v>80</v>
      </c>
      <c r="AW212" s="14" t="s">
        <v>33</v>
      </c>
      <c r="AX212" s="14" t="s">
        <v>72</v>
      </c>
      <c r="AY212" s="244" t="s">
        <v>144</v>
      </c>
    </row>
    <row r="213" s="13" customFormat="1">
      <c r="A213" s="13"/>
      <c r="B213" s="223"/>
      <c r="C213" s="224"/>
      <c r="D213" s="225" t="s">
        <v>155</v>
      </c>
      <c r="E213" s="226" t="s">
        <v>19</v>
      </c>
      <c r="F213" s="227" t="s">
        <v>359</v>
      </c>
      <c r="G213" s="224"/>
      <c r="H213" s="228">
        <v>93.719999999999999</v>
      </c>
      <c r="I213" s="229"/>
      <c r="J213" s="224"/>
      <c r="K213" s="224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155</v>
      </c>
      <c r="AU213" s="234" t="s">
        <v>82</v>
      </c>
      <c r="AV213" s="13" t="s">
        <v>82</v>
      </c>
      <c r="AW213" s="13" t="s">
        <v>33</v>
      </c>
      <c r="AX213" s="13" t="s">
        <v>72</v>
      </c>
      <c r="AY213" s="234" t="s">
        <v>144</v>
      </c>
    </row>
    <row r="214" s="13" customFormat="1">
      <c r="A214" s="13"/>
      <c r="B214" s="223"/>
      <c r="C214" s="224"/>
      <c r="D214" s="225" t="s">
        <v>155</v>
      </c>
      <c r="E214" s="226" t="s">
        <v>19</v>
      </c>
      <c r="F214" s="227" t="s">
        <v>360</v>
      </c>
      <c r="G214" s="224"/>
      <c r="H214" s="228">
        <v>-10.478</v>
      </c>
      <c r="I214" s="229"/>
      <c r="J214" s="224"/>
      <c r="K214" s="224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155</v>
      </c>
      <c r="AU214" s="234" t="s">
        <v>82</v>
      </c>
      <c r="AV214" s="13" t="s">
        <v>82</v>
      </c>
      <c r="AW214" s="13" t="s">
        <v>33</v>
      </c>
      <c r="AX214" s="13" t="s">
        <v>72</v>
      </c>
      <c r="AY214" s="234" t="s">
        <v>144</v>
      </c>
    </row>
    <row r="215" s="13" customFormat="1">
      <c r="A215" s="13"/>
      <c r="B215" s="223"/>
      <c r="C215" s="224"/>
      <c r="D215" s="225" t="s">
        <v>155</v>
      </c>
      <c r="E215" s="226" t="s">
        <v>19</v>
      </c>
      <c r="F215" s="227" t="s">
        <v>361</v>
      </c>
      <c r="G215" s="224"/>
      <c r="H215" s="228">
        <v>6.7439999999999998</v>
      </c>
      <c r="I215" s="229"/>
      <c r="J215" s="224"/>
      <c r="K215" s="224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155</v>
      </c>
      <c r="AU215" s="234" t="s">
        <v>82</v>
      </c>
      <c r="AV215" s="13" t="s">
        <v>82</v>
      </c>
      <c r="AW215" s="13" t="s">
        <v>33</v>
      </c>
      <c r="AX215" s="13" t="s">
        <v>72</v>
      </c>
      <c r="AY215" s="234" t="s">
        <v>144</v>
      </c>
    </row>
    <row r="216" s="15" customFormat="1">
      <c r="A216" s="15"/>
      <c r="B216" s="245"/>
      <c r="C216" s="246"/>
      <c r="D216" s="225" t="s">
        <v>155</v>
      </c>
      <c r="E216" s="247" t="s">
        <v>19</v>
      </c>
      <c r="F216" s="248" t="s">
        <v>266</v>
      </c>
      <c r="G216" s="246"/>
      <c r="H216" s="249">
        <v>89.986000000000004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5" t="s">
        <v>155</v>
      </c>
      <c r="AU216" s="255" t="s">
        <v>82</v>
      </c>
      <c r="AV216" s="15" t="s">
        <v>151</v>
      </c>
      <c r="AW216" s="15" t="s">
        <v>33</v>
      </c>
      <c r="AX216" s="15" t="s">
        <v>80</v>
      </c>
      <c r="AY216" s="255" t="s">
        <v>144</v>
      </c>
    </row>
    <row r="217" s="2" customFormat="1" ht="14.4" customHeight="1">
      <c r="A217" s="39"/>
      <c r="B217" s="40"/>
      <c r="C217" s="205" t="s">
        <v>362</v>
      </c>
      <c r="D217" s="205" t="s">
        <v>146</v>
      </c>
      <c r="E217" s="206" t="s">
        <v>363</v>
      </c>
      <c r="F217" s="207" t="s">
        <v>364</v>
      </c>
      <c r="G217" s="208" t="s">
        <v>149</v>
      </c>
      <c r="H217" s="209">
        <v>1438.7000000000001</v>
      </c>
      <c r="I217" s="210"/>
      <c r="J217" s="211">
        <f>ROUND(I217*H217,2)</f>
        <v>0</v>
      </c>
      <c r="K217" s="207" t="s">
        <v>150</v>
      </c>
      <c r="L217" s="45"/>
      <c r="M217" s="212" t="s">
        <v>19</v>
      </c>
      <c r="N217" s="213" t="s">
        <v>43</v>
      </c>
      <c r="O217" s="85"/>
      <c r="P217" s="214">
        <f>O217*H217</f>
        <v>0</v>
      </c>
      <c r="Q217" s="214">
        <v>0.0030000000000000001</v>
      </c>
      <c r="R217" s="214">
        <f>Q217*H217</f>
        <v>4.3161000000000005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151</v>
      </c>
      <c r="AT217" s="216" t="s">
        <v>146</v>
      </c>
      <c r="AU217" s="216" t="s">
        <v>82</v>
      </c>
      <c r="AY217" s="18" t="s">
        <v>144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80</v>
      </c>
      <c r="BK217" s="217">
        <f>ROUND(I217*H217,2)</f>
        <v>0</v>
      </c>
      <c r="BL217" s="18" t="s">
        <v>151</v>
      </c>
      <c r="BM217" s="216" t="s">
        <v>365</v>
      </c>
    </row>
    <row r="218" s="2" customFormat="1">
      <c r="A218" s="39"/>
      <c r="B218" s="40"/>
      <c r="C218" s="41"/>
      <c r="D218" s="218" t="s">
        <v>153</v>
      </c>
      <c r="E218" s="41"/>
      <c r="F218" s="219" t="s">
        <v>366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153</v>
      </c>
      <c r="AU218" s="18" t="s">
        <v>82</v>
      </c>
    </row>
    <row r="219" s="13" customFormat="1">
      <c r="A219" s="13"/>
      <c r="B219" s="223"/>
      <c r="C219" s="224"/>
      <c r="D219" s="225" t="s">
        <v>155</v>
      </c>
      <c r="E219" s="226" t="s">
        <v>19</v>
      </c>
      <c r="F219" s="227" t="s">
        <v>367</v>
      </c>
      <c r="G219" s="224"/>
      <c r="H219" s="228">
        <v>112.64</v>
      </c>
      <c r="I219" s="229"/>
      <c r="J219" s="224"/>
      <c r="K219" s="224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155</v>
      </c>
      <c r="AU219" s="234" t="s">
        <v>82</v>
      </c>
      <c r="AV219" s="13" t="s">
        <v>82</v>
      </c>
      <c r="AW219" s="13" t="s">
        <v>33</v>
      </c>
      <c r="AX219" s="13" t="s">
        <v>72</v>
      </c>
      <c r="AY219" s="234" t="s">
        <v>144</v>
      </c>
    </row>
    <row r="220" s="13" customFormat="1">
      <c r="A220" s="13"/>
      <c r="B220" s="223"/>
      <c r="C220" s="224"/>
      <c r="D220" s="225" t="s">
        <v>155</v>
      </c>
      <c r="E220" s="226" t="s">
        <v>19</v>
      </c>
      <c r="F220" s="227" t="s">
        <v>368</v>
      </c>
      <c r="G220" s="224"/>
      <c r="H220" s="228">
        <v>656.85000000000002</v>
      </c>
      <c r="I220" s="229"/>
      <c r="J220" s="224"/>
      <c r="K220" s="224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155</v>
      </c>
      <c r="AU220" s="234" t="s">
        <v>82</v>
      </c>
      <c r="AV220" s="13" t="s">
        <v>82</v>
      </c>
      <c r="AW220" s="13" t="s">
        <v>33</v>
      </c>
      <c r="AX220" s="13" t="s">
        <v>72</v>
      </c>
      <c r="AY220" s="234" t="s">
        <v>144</v>
      </c>
    </row>
    <row r="221" s="13" customFormat="1">
      <c r="A221" s="13"/>
      <c r="B221" s="223"/>
      <c r="C221" s="224"/>
      <c r="D221" s="225" t="s">
        <v>155</v>
      </c>
      <c r="E221" s="226" t="s">
        <v>19</v>
      </c>
      <c r="F221" s="227" t="s">
        <v>369</v>
      </c>
      <c r="G221" s="224"/>
      <c r="H221" s="228">
        <v>669.21000000000004</v>
      </c>
      <c r="I221" s="229"/>
      <c r="J221" s="224"/>
      <c r="K221" s="224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155</v>
      </c>
      <c r="AU221" s="234" t="s">
        <v>82</v>
      </c>
      <c r="AV221" s="13" t="s">
        <v>82</v>
      </c>
      <c r="AW221" s="13" t="s">
        <v>33</v>
      </c>
      <c r="AX221" s="13" t="s">
        <v>72</v>
      </c>
      <c r="AY221" s="234" t="s">
        <v>144</v>
      </c>
    </row>
    <row r="222" s="15" customFormat="1">
      <c r="A222" s="15"/>
      <c r="B222" s="245"/>
      <c r="C222" s="246"/>
      <c r="D222" s="225" t="s">
        <v>155</v>
      </c>
      <c r="E222" s="247" t="s">
        <v>19</v>
      </c>
      <c r="F222" s="248" t="s">
        <v>266</v>
      </c>
      <c r="G222" s="246"/>
      <c r="H222" s="249">
        <v>1438.7000000000001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5" t="s">
        <v>155</v>
      </c>
      <c r="AU222" s="255" t="s">
        <v>82</v>
      </c>
      <c r="AV222" s="15" t="s">
        <v>151</v>
      </c>
      <c r="AW222" s="15" t="s">
        <v>33</v>
      </c>
      <c r="AX222" s="15" t="s">
        <v>80</v>
      </c>
      <c r="AY222" s="255" t="s">
        <v>144</v>
      </c>
    </row>
    <row r="223" s="2" customFormat="1" ht="22.2" customHeight="1">
      <c r="A223" s="39"/>
      <c r="B223" s="40"/>
      <c r="C223" s="205" t="s">
        <v>370</v>
      </c>
      <c r="D223" s="205" t="s">
        <v>146</v>
      </c>
      <c r="E223" s="206" t="s">
        <v>371</v>
      </c>
      <c r="F223" s="207" t="s">
        <v>372</v>
      </c>
      <c r="G223" s="208" t="s">
        <v>149</v>
      </c>
      <c r="H223" s="209">
        <v>18</v>
      </c>
      <c r="I223" s="210"/>
      <c r="J223" s="211">
        <f>ROUND(I223*H223,2)</f>
        <v>0</v>
      </c>
      <c r="K223" s="207" t="s">
        <v>150</v>
      </c>
      <c r="L223" s="45"/>
      <c r="M223" s="212" t="s">
        <v>19</v>
      </c>
      <c r="N223" s="213" t="s">
        <v>43</v>
      </c>
      <c r="O223" s="85"/>
      <c r="P223" s="214">
        <f>O223*H223</f>
        <v>0</v>
      </c>
      <c r="Q223" s="214">
        <v>0.018380000000000001</v>
      </c>
      <c r="R223" s="214">
        <f>Q223*H223</f>
        <v>0.33084000000000002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151</v>
      </c>
      <c r="AT223" s="216" t="s">
        <v>146</v>
      </c>
      <c r="AU223" s="216" t="s">
        <v>82</v>
      </c>
      <c r="AY223" s="18" t="s">
        <v>144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80</v>
      </c>
      <c r="BK223" s="217">
        <f>ROUND(I223*H223,2)</f>
        <v>0</v>
      </c>
      <c r="BL223" s="18" t="s">
        <v>151</v>
      </c>
      <c r="BM223" s="216" t="s">
        <v>373</v>
      </c>
    </row>
    <row r="224" s="2" customFormat="1">
      <c r="A224" s="39"/>
      <c r="B224" s="40"/>
      <c r="C224" s="41"/>
      <c r="D224" s="218" t="s">
        <v>153</v>
      </c>
      <c r="E224" s="41"/>
      <c r="F224" s="219" t="s">
        <v>374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153</v>
      </c>
      <c r="AU224" s="18" t="s">
        <v>82</v>
      </c>
    </row>
    <row r="225" s="13" customFormat="1">
      <c r="A225" s="13"/>
      <c r="B225" s="223"/>
      <c r="C225" s="224"/>
      <c r="D225" s="225" t="s">
        <v>155</v>
      </c>
      <c r="E225" s="226" t="s">
        <v>19</v>
      </c>
      <c r="F225" s="227" t="s">
        <v>375</v>
      </c>
      <c r="G225" s="224"/>
      <c r="H225" s="228">
        <v>18</v>
      </c>
      <c r="I225" s="229"/>
      <c r="J225" s="224"/>
      <c r="K225" s="224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155</v>
      </c>
      <c r="AU225" s="234" t="s">
        <v>82</v>
      </c>
      <c r="AV225" s="13" t="s">
        <v>82</v>
      </c>
      <c r="AW225" s="13" t="s">
        <v>33</v>
      </c>
      <c r="AX225" s="13" t="s">
        <v>80</v>
      </c>
      <c r="AY225" s="234" t="s">
        <v>144</v>
      </c>
    </row>
    <row r="226" s="2" customFormat="1" ht="14.4" customHeight="1">
      <c r="A226" s="39"/>
      <c r="B226" s="40"/>
      <c r="C226" s="205" t="s">
        <v>376</v>
      </c>
      <c r="D226" s="205" t="s">
        <v>146</v>
      </c>
      <c r="E226" s="206" t="s">
        <v>377</v>
      </c>
      <c r="F226" s="207" t="s">
        <v>378</v>
      </c>
      <c r="G226" s="208" t="s">
        <v>149</v>
      </c>
      <c r="H226" s="209">
        <v>150</v>
      </c>
      <c r="I226" s="210"/>
      <c r="J226" s="211">
        <f>ROUND(I226*H226,2)</f>
        <v>0</v>
      </c>
      <c r="K226" s="207" t="s">
        <v>150</v>
      </c>
      <c r="L226" s="45"/>
      <c r="M226" s="212" t="s">
        <v>19</v>
      </c>
      <c r="N226" s="213" t="s">
        <v>43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151</v>
      </c>
      <c r="AT226" s="216" t="s">
        <v>146</v>
      </c>
      <c r="AU226" s="216" t="s">
        <v>82</v>
      </c>
      <c r="AY226" s="18" t="s">
        <v>144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80</v>
      </c>
      <c r="BK226" s="217">
        <f>ROUND(I226*H226,2)</f>
        <v>0</v>
      </c>
      <c r="BL226" s="18" t="s">
        <v>151</v>
      </c>
      <c r="BM226" s="216" t="s">
        <v>379</v>
      </c>
    </row>
    <row r="227" s="2" customFormat="1">
      <c r="A227" s="39"/>
      <c r="B227" s="40"/>
      <c r="C227" s="41"/>
      <c r="D227" s="218" t="s">
        <v>153</v>
      </c>
      <c r="E227" s="41"/>
      <c r="F227" s="219" t="s">
        <v>380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153</v>
      </c>
      <c r="AU227" s="18" t="s">
        <v>82</v>
      </c>
    </row>
    <row r="228" s="13" customFormat="1">
      <c r="A228" s="13"/>
      <c r="B228" s="223"/>
      <c r="C228" s="224"/>
      <c r="D228" s="225" t="s">
        <v>155</v>
      </c>
      <c r="E228" s="226" t="s">
        <v>19</v>
      </c>
      <c r="F228" s="227" t="s">
        <v>381</v>
      </c>
      <c r="G228" s="224"/>
      <c r="H228" s="228">
        <v>150</v>
      </c>
      <c r="I228" s="229"/>
      <c r="J228" s="224"/>
      <c r="K228" s="224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155</v>
      </c>
      <c r="AU228" s="234" t="s">
        <v>82</v>
      </c>
      <c r="AV228" s="13" t="s">
        <v>82</v>
      </c>
      <c r="AW228" s="13" t="s">
        <v>33</v>
      </c>
      <c r="AX228" s="13" t="s">
        <v>80</v>
      </c>
      <c r="AY228" s="234" t="s">
        <v>144</v>
      </c>
    </row>
    <row r="229" s="2" customFormat="1" ht="22.2" customHeight="1">
      <c r="A229" s="39"/>
      <c r="B229" s="40"/>
      <c r="C229" s="205" t="s">
        <v>382</v>
      </c>
      <c r="D229" s="205" t="s">
        <v>146</v>
      </c>
      <c r="E229" s="206" t="s">
        <v>383</v>
      </c>
      <c r="F229" s="207" t="s">
        <v>384</v>
      </c>
      <c r="G229" s="208" t="s">
        <v>149</v>
      </c>
      <c r="H229" s="209">
        <v>75</v>
      </c>
      <c r="I229" s="210"/>
      <c r="J229" s="211">
        <f>ROUND(I229*H229,2)</f>
        <v>0</v>
      </c>
      <c r="K229" s="207" t="s">
        <v>150</v>
      </c>
      <c r="L229" s="45"/>
      <c r="M229" s="212" t="s">
        <v>19</v>
      </c>
      <c r="N229" s="213" t="s">
        <v>43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151</v>
      </c>
      <c r="AT229" s="216" t="s">
        <v>146</v>
      </c>
      <c r="AU229" s="216" t="s">
        <v>82</v>
      </c>
      <c r="AY229" s="18" t="s">
        <v>144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80</v>
      </c>
      <c r="BK229" s="217">
        <f>ROUND(I229*H229,2)</f>
        <v>0</v>
      </c>
      <c r="BL229" s="18" t="s">
        <v>151</v>
      </c>
      <c r="BM229" s="216" t="s">
        <v>385</v>
      </c>
    </row>
    <row r="230" s="2" customFormat="1">
      <c r="A230" s="39"/>
      <c r="B230" s="40"/>
      <c r="C230" s="41"/>
      <c r="D230" s="218" t="s">
        <v>153</v>
      </c>
      <c r="E230" s="41"/>
      <c r="F230" s="219" t="s">
        <v>386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153</v>
      </c>
      <c r="AU230" s="18" t="s">
        <v>82</v>
      </c>
    </row>
    <row r="231" s="13" customFormat="1">
      <c r="A231" s="13"/>
      <c r="B231" s="223"/>
      <c r="C231" s="224"/>
      <c r="D231" s="225" t="s">
        <v>155</v>
      </c>
      <c r="E231" s="226" t="s">
        <v>19</v>
      </c>
      <c r="F231" s="227" t="s">
        <v>352</v>
      </c>
      <c r="G231" s="224"/>
      <c r="H231" s="228">
        <v>75</v>
      </c>
      <c r="I231" s="229"/>
      <c r="J231" s="224"/>
      <c r="K231" s="224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155</v>
      </c>
      <c r="AU231" s="234" t="s">
        <v>82</v>
      </c>
      <c r="AV231" s="13" t="s">
        <v>82</v>
      </c>
      <c r="AW231" s="13" t="s">
        <v>33</v>
      </c>
      <c r="AX231" s="13" t="s">
        <v>80</v>
      </c>
      <c r="AY231" s="234" t="s">
        <v>144</v>
      </c>
    </row>
    <row r="232" s="2" customFormat="1" ht="19.8" customHeight="1">
      <c r="A232" s="39"/>
      <c r="B232" s="40"/>
      <c r="C232" s="205" t="s">
        <v>387</v>
      </c>
      <c r="D232" s="205" t="s">
        <v>146</v>
      </c>
      <c r="E232" s="206" t="s">
        <v>388</v>
      </c>
      <c r="F232" s="207" t="s">
        <v>389</v>
      </c>
      <c r="G232" s="208" t="s">
        <v>149</v>
      </c>
      <c r="H232" s="209">
        <v>70.424999999999997</v>
      </c>
      <c r="I232" s="210"/>
      <c r="J232" s="211">
        <f>ROUND(I232*H232,2)</f>
        <v>0</v>
      </c>
      <c r="K232" s="207" t="s">
        <v>150</v>
      </c>
      <c r="L232" s="45"/>
      <c r="M232" s="212" t="s">
        <v>19</v>
      </c>
      <c r="N232" s="213" t="s">
        <v>43</v>
      </c>
      <c r="O232" s="85"/>
      <c r="P232" s="214">
        <f>O232*H232</f>
        <v>0</v>
      </c>
      <c r="Q232" s="214">
        <v>0.0043800000000000002</v>
      </c>
      <c r="R232" s="214">
        <f>Q232*H232</f>
        <v>0.3084615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151</v>
      </c>
      <c r="AT232" s="216" t="s">
        <v>146</v>
      </c>
      <c r="AU232" s="216" t="s">
        <v>82</v>
      </c>
      <c r="AY232" s="18" t="s">
        <v>144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80</v>
      </c>
      <c r="BK232" s="217">
        <f>ROUND(I232*H232,2)</f>
        <v>0</v>
      </c>
      <c r="BL232" s="18" t="s">
        <v>151</v>
      </c>
      <c r="BM232" s="216" t="s">
        <v>390</v>
      </c>
    </row>
    <row r="233" s="2" customFormat="1">
      <c r="A233" s="39"/>
      <c r="B233" s="40"/>
      <c r="C233" s="41"/>
      <c r="D233" s="218" t="s">
        <v>153</v>
      </c>
      <c r="E233" s="41"/>
      <c r="F233" s="219" t="s">
        <v>391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153</v>
      </c>
      <c r="AU233" s="18" t="s">
        <v>82</v>
      </c>
    </row>
    <row r="234" s="13" customFormat="1">
      <c r="A234" s="13"/>
      <c r="B234" s="223"/>
      <c r="C234" s="224"/>
      <c r="D234" s="225" t="s">
        <v>155</v>
      </c>
      <c r="E234" s="226" t="s">
        <v>19</v>
      </c>
      <c r="F234" s="227" t="s">
        <v>392</v>
      </c>
      <c r="G234" s="224"/>
      <c r="H234" s="228">
        <v>66</v>
      </c>
      <c r="I234" s="229"/>
      <c r="J234" s="224"/>
      <c r="K234" s="224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155</v>
      </c>
      <c r="AU234" s="234" t="s">
        <v>82</v>
      </c>
      <c r="AV234" s="13" t="s">
        <v>82</v>
      </c>
      <c r="AW234" s="13" t="s">
        <v>33</v>
      </c>
      <c r="AX234" s="13" t="s">
        <v>72</v>
      </c>
      <c r="AY234" s="234" t="s">
        <v>144</v>
      </c>
    </row>
    <row r="235" s="13" customFormat="1">
      <c r="A235" s="13"/>
      <c r="B235" s="223"/>
      <c r="C235" s="224"/>
      <c r="D235" s="225" t="s">
        <v>155</v>
      </c>
      <c r="E235" s="226" t="s">
        <v>19</v>
      </c>
      <c r="F235" s="227" t="s">
        <v>393</v>
      </c>
      <c r="G235" s="224"/>
      <c r="H235" s="228">
        <v>4.4249999999999998</v>
      </c>
      <c r="I235" s="229"/>
      <c r="J235" s="224"/>
      <c r="K235" s="224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155</v>
      </c>
      <c r="AU235" s="234" t="s">
        <v>82</v>
      </c>
      <c r="AV235" s="13" t="s">
        <v>82</v>
      </c>
      <c r="AW235" s="13" t="s">
        <v>33</v>
      </c>
      <c r="AX235" s="13" t="s">
        <v>72</v>
      </c>
      <c r="AY235" s="234" t="s">
        <v>144</v>
      </c>
    </row>
    <row r="236" s="15" customFormat="1">
      <c r="A236" s="15"/>
      <c r="B236" s="245"/>
      <c r="C236" s="246"/>
      <c r="D236" s="225" t="s">
        <v>155</v>
      </c>
      <c r="E236" s="247" t="s">
        <v>19</v>
      </c>
      <c r="F236" s="248" t="s">
        <v>266</v>
      </c>
      <c r="G236" s="246"/>
      <c r="H236" s="249">
        <v>70.424999999999997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5" t="s">
        <v>155</v>
      </c>
      <c r="AU236" s="255" t="s">
        <v>82</v>
      </c>
      <c r="AV236" s="15" t="s">
        <v>151</v>
      </c>
      <c r="AW236" s="15" t="s">
        <v>33</v>
      </c>
      <c r="AX236" s="15" t="s">
        <v>80</v>
      </c>
      <c r="AY236" s="255" t="s">
        <v>144</v>
      </c>
    </row>
    <row r="237" s="2" customFormat="1" ht="14.4" customHeight="1">
      <c r="A237" s="39"/>
      <c r="B237" s="40"/>
      <c r="C237" s="205" t="s">
        <v>394</v>
      </c>
      <c r="D237" s="205" t="s">
        <v>146</v>
      </c>
      <c r="E237" s="206" t="s">
        <v>395</v>
      </c>
      <c r="F237" s="207" t="s">
        <v>396</v>
      </c>
      <c r="G237" s="208" t="s">
        <v>149</v>
      </c>
      <c r="H237" s="209">
        <v>157.47499999999999</v>
      </c>
      <c r="I237" s="210"/>
      <c r="J237" s="211">
        <f>ROUND(I237*H237,2)</f>
        <v>0</v>
      </c>
      <c r="K237" s="207" t="s">
        <v>150</v>
      </c>
      <c r="L237" s="45"/>
      <c r="M237" s="212" t="s">
        <v>19</v>
      </c>
      <c r="N237" s="213" t="s">
        <v>43</v>
      </c>
      <c r="O237" s="85"/>
      <c r="P237" s="214">
        <f>O237*H237</f>
        <v>0</v>
      </c>
      <c r="Q237" s="214">
        <v>0.00013999999999999999</v>
      </c>
      <c r="R237" s="214">
        <f>Q237*H237</f>
        <v>0.022046499999999997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151</v>
      </c>
      <c r="AT237" s="216" t="s">
        <v>146</v>
      </c>
      <c r="AU237" s="216" t="s">
        <v>82</v>
      </c>
      <c r="AY237" s="18" t="s">
        <v>144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80</v>
      </c>
      <c r="BK237" s="217">
        <f>ROUND(I237*H237,2)</f>
        <v>0</v>
      </c>
      <c r="BL237" s="18" t="s">
        <v>151</v>
      </c>
      <c r="BM237" s="216" t="s">
        <v>397</v>
      </c>
    </row>
    <row r="238" s="2" customFormat="1">
      <c r="A238" s="39"/>
      <c r="B238" s="40"/>
      <c r="C238" s="41"/>
      <c r="D238" s="218" t="s">
        <v>153</v>
      </c>
      <c r="E238" s="41"/>
      <c r="F238" s="219" t="s">
        <v>398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153</v>
      </c>
      <c r="AU238" s="18" t="s">
        <v>82</v>
      </c>
    </row>
    <row r="239" s="13" customFormat="1">
      <c r="A239" s="13"/>
      <c r="B239" s="223"/>
      <c r="C239" s="224"/>
      <c r="D239" s="225" t="s">
        <v>155</v>
      </c>
      <c r="E239" s="226" t="s">
        <v>19</v>
      </c>
      <c r="F239" s="227" t="s">
        <v>392</v>
      </c>
      <c r="G239" s="224"/>
      <c r="H239" s="228">
        <v>66</v>
      </c>
      <c r="I239" s="229"/>
      <c r="J239" s="224"/>
      <c r="K239" s="224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155</v>
      </c>
      <c r="AU239" s="234" t="s">
        <v>82</v>
      </c>
      <c r="AV239" s="13" t="s">
        <v>82</v>
      </c>
      <c r="AW239" s="13" t="s">
        <v>33</v>
      </c>
      <c r="AX239" s="13" t="s">
        <v>72</v>
      </c>
      <c r="AY239" s="234" t="s">
        <v>144</v>
      </c>
    </row>
    <row r="240" s="13" customFormat="1">
      <c r="A240" s="13"/>
      <c r="B240" s="223"/>
      <c r="C240" s="224"/>
      <c r="D240" s="225" t="s">
        <v>155</v>
      </c>
      <c r="E240" s="226" t="s">
        <v>19</v>
      </c>
      <c r="F240" s="227" t="s">
        <v>399</v>
      </c>
      <c r="G240" s="224"/>
      <c r="H240" s="228">
        <v>72</v>
      </c>
      <c r="I240" s="229"/>
      <c r="J240" s="224"/>
      <c r="K240" s="224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155</v>
      </c>
      <c r="AU240" s="234" t="s">
        <v>82</v>
      </c>
      <c r="AV240" s="13" t="s">
        <v>82</v>
      </c>
      <c r="AW240" s="13" t="s">
        <v>33</v>
      </c>
      <c r="AX240" s="13" t="s">
        <v>72</v>
      </c>
      <c r="AY240" s="234" t="s">
        <v>144</v>
      </c>
    </row>
    <row r="241" s="13" customFormat="1">
      <c r="A241" s="13"/>
      <c r="B241" s="223"/>
      <c r="C241" s="224"/>
      <c r="D241" s="225" t="s">
        <v>155</v>
      </c>
      <c r="E241" s="226" t="s">
        <v>19</v>
      </c>
      <c r="F241" s="227" t="s">
        <v>400</v>
      </c>
      <c r="G241" s="224"/>
      <c r="H241" s="228">
        <v>6.2000000000000002</v>
      </c>
      <c r="I241" s="229"/>
      <c r="J241" s="224"/>
      <c r="K241" s="224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155</v>
      </c>
      <c r="AU241" s="234" t="s">
        <v>82</v>
      </c>
      <c r="AV241" s="13" t="s">
        <v>82</v>
      </c>
      <c r="AW241" s="13" t="s">
        <v>33</v>
      </c>
      <c r="AX241" s="13" t="s">
        <v>72</v>
      </c>
      <c r="AY241" s="234" t="s">
        <v>144</v>
      </c>
    </row>
    <row r="242" s="13" customFormat="1">
      <c r="A242" s="13"/>
      <c r="B242" s="223"/>
      <c r="C242" s="224"/>
      <c r="D242" s="225" t="s">
        <v>155</v>
      </c>
      <c r="E242" s="226" t="s">
        <v>19</v>
      </c>
      <c r="F242" s="227" t="s">
        <v>401</v>
      </c>
      <c r="G242" s="224"/>
      <c r="H242" s="228">
        <v>13.275</v>
      </c>
      <c r="I242" s="229"/>
      <c r="J242" s="224"/>
      <c r="K242" s="224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155</v>
      </c>
      <c r="AU242" s="234" t="s">
        <v>82</v>
      </c>
      <c r="AV242" s="13" t="s">
        <v>82</v>
      </c>
      <c r="AW242" s="13" t="s">
        <v>33</v>
      </c>
      <c r="AX242" s="13" t="s">
        <v>72</v>
      </c>
      <c r="AY242" s="234" t="s">
        <v>144</v>
      </c>
    </row>
    <row r="243" s="15" customFormat="1">
      <c r="A243" s="15"/>
      <c r="B243" s="245"/>
      <c r="C243" s="246"/>
      <c r="D243" s="225" t="s">
        <v>155</v>
      </c>
      <c r="E243" s="247" t="s">
        <v>19</v>
      </c>
      <c r="F243" s="248" t="s">
        <v>266</v>
      </c>
      <c r="G243" s="246"/>
      <c r="H243" s="249">
        <v>157.47499999999999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5" t="s">
        <v>155</v>
      </c>
      <c r="AU243" s="255" t="s">
        <v>82</v>
      </c>
      <c r="AV243" s="15" t="s">
        <v>151</v>
      </c>
      <c r="AW243" s="15" t="s">
        <v>33</v>
      </c>
      <c r="AX243" s="15" t="s">
        <v>80</v>
      </c>
      <c r="AY243" s="255" t="s">
        <v>144</v>
      </c>
    </row>
    <row r="244" s="2" customFormat="1" ht="30" customHeight="1">
      <c r="A244" s="39"/>
      <c r="B244" s="40"/>
      <c r="C244" s="205" t="s">
        <v>402</v>
      </c>
      <c r="D244" s="205" t="s">
        <v>146</v>
      </c>
      <c r="E244" s="206" t="s">
        <v>403</v>
      </c>
      <c r="F244" s="207" t="s">
        <v>404</v>
      </c>
      <c r="G244" s="208" t="s">
        <v>149</v>
      </c>
      <c r="H244" s="209">
        <v>8.8499999999999996</v>
      </c>
      <c r="I244" s="210"/>
      <c r="J244" s="211">
        <f>ROUND(I244*H244,2)</f>
        <v>0</v>
      </c>
      <c r="K244" s="207" t="s">
        <v>150</v>
      </c>
      <c r="L244" s="45"/>
      <c r="M244" s="212" t="s">
        <v>19</v>
      </c>
      <c r="N244" s="213" t="s">
        <v>43</v>
      </c>
      <c r="O244" s="85"/>
      <c r="P244" s="214">
        <f>O244*H244</f>
        <v>0</v>
      </c>
      <c r="Q244" s="214">
        <v>0.0083499999999999998</v>
      </c>
      <c r="R244" s="214">
        <f>Q244*H244</f>
        <v>0.073897499999999991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151</v>
      </c>
      <c r="AT244" s="216" t="s">
        <v>146</v>
      </c>
      <c r="AU244" s="216" t="s">
        <v>82</v>
      </c>
      <c r="AY244" s="18" t="s">
        <v>144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80</v>
      </c>
      <c r="BK244" s="217">
        <f>ROUND(I244*H244,2)</f>
        <v>0</v>
      </c>
      <c r="BL244" s="18" t="s">
        <v>151</v>
      </c>
      <c r="BM244" s="216" t="s">
        <v>405</v>
      </c>
    </row>
    <row r="245" s="2" customFormat="1">
      <c r="A245" s="39"/>
      <c r="B245" s="40"/>
      <c r="C245" s="41"/>
      <c r="D245" s="218" t="s">
        <v>153</v>
      </c>
      <c r="E245" s="41"/>
      <c r="F245" s="219" t="s">
        <v>406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153</v>
      </c>
      <c r="AU245" s="18" t="s">
        <v>82</v>
      </c>
    </row>
    <row r="246" s="13" customFormat="1">
      <c r="A246" s="13"/>
      <c r="B246" s="223"/>
      <c r="C246" s="224"/>
      <c r="D246" s="225" t="s">
        <v>155</v>
      </c>
      <c r="E246" s="226" t="s">
        <v>19</v>
      </c>
      <c r="F246" s="227" t="s">
        <v>407</v>
      </c>
      <c r="G246" s="224"/>
      <c r="H246" s="228">
        <v>8.8499999999999996</v>
      </c>
      <c r="I246" s="229"/>
      <c r="J246" s="224"/>
      <c r="K246" s="224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155</v>
      </c>
      <c r="AU246" s="234" t="s">
        <v>82</v>
      </c>
      <c r="AV246" s="13" t="s">
        <v>82</v>
      </c>
      <c r="AW246" s="13" t="s">
        <v>33</v>
      </c>
      <c r="AX246" s="13" t="s">
        <v>80</v>
      </c>
      <c r="AY246" s="234" t="s">
        <v>144</v>
      </c>
    </row>
    <row r="247" s="2" customFormat="1" ht="14.4" customHeight="1">
      <c r="A247" s="39"/>
      <c r="B247" s="40"/>
      <c r="C247" s="256" t="s">
        <v>408</v>
      </c>
      <c r="D247" s="256" t="s">
        <v>305</v>
      </c>
      <c r="E247" s="257" t="s">
        <v>409</v>
      </c>
      <c r="F247" s="258" t="s">
        <v>410</v>
      </c>
      <c r="G247" s="259" t="s">
        <v>149</v>
      </c>
      <c r="H247" s="260">
        <v>9.2929999999999993</v>
      </c>
      <c r="I247" s="261"/>
      <c r="J247" s="262">
        <f>ROUND(I247*H247,2)</f>
        <v>0</v>
      </c>
      <c r="K247" s="258" t="s">
        <v>150</v>
      </c>
      <c r="L247" s="263"/>
      <c r="M247" s="264" t="s">
        <v>19</v>
      </c>
      <c r="N247" s="265" t="s">
        <v>43</v>
      </c>
      <c r="O247" s="85"/>
      <c r="P247" s="214">
        <f>O247*H247</f>
        <v>0</v>
      </c>
      <c r="Q247" s="214">
        <v>0.00051000000000000004</v>
      </c>
      <c r="R247" s="214">
        <f>Q247*H247</f>
        <v>0.0047394300000000002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191</v>
      </c>
      <c r="AT247" s="216" t="s">
        <v>305</v>
      </c>
      <c r="AU247" s="216" t="s">
        <v>82</v>
      </c>
      <c r="AY247" s="18" t="s">
        <v>144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80</v>
      </c>
      <c r="BK247" s="217">
        <f>ROUND(I247*H247,2)</f>
        <v>0</v>
      </c>
      <c r="BL247" s="18" t="s">
        <v>151</v>
      </c>
      <c r="BM247" s="216" t="s">
        <v>411</v>
      </c>
    </row>
    <row r="248" s="13" customFormat="1">
      <c r="A248" s="13"/>
      <c r="B248" s="223"/>
      <c r="C248" s="224"/>
      <c r="D248" s="225" t="s">
        <v>155</v>
      </c>
      <c r="E248" s="224"/>
      <c r="F248" s="227" t="s">
        <v>412</v>
      </c>
      <c r="G248" s="224"/>
      <c r="H248" s="228">
        <v>9.2929999999999993</v>
      </c>
      <c r="I248" s="229"/>
      <c r="J248" s="224"/>
      <c r="K248" s="224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155</v>
      </c>
      <c r="AU248" s="234" t="s">
        <v>82</v>
      </c>
      <c r="AV248" s="13" t="s">
        <v>82</v>
      </c>
      <c r="AW248" s="13" t="s">
        <v>4</v>
      </c>
      <c r="AX248" s="13" t="s">
        <v>80</v>
      </c>
      <c r="AY248" s="234" t="s">
        <v>144</v>
      </c>
    </row>
    <row r="249" s="2" customFormat="1" ht="34.8" customHeight="1">
      <c r="A249" s="39"/>
      <c r="B249" s="40"/>
      <c r="C249" s="205" t="s">
        <v>413</v>
      </c>
      <c r="D249" s="205" t="s">
        <v>146</v>
      </c>
      <c r="E249" s="206" t="s">
        <v>414</v>
      </c>
      <c r="F249" s="207" t="s">
        <v>415</v>
      </c>
      <c r="G249" s="208" t="s">
        <v>149</v>
      </c>
      <c r="H249" s="209">
        <v>6.2000000000000002</v>
      </c>
      <c r="I249" s="210"/>
      <c r="J249" s="211">
        <f>ROUND(I249*H249,2)</f>
        <v>0</v>
      </c>
      <c r="K249" s="207" t="s">
        <v>150</v>
      </c>
      <c r="L249" s="45"/>
      <c r="M249" s="212" t="s">
        <v>19</v>
      </c>
      <c r="N249" s="213" t="s">
        <v>43</v>
      </c>
      <c r="O249" s="85"/>
      <c r="P249" s="214">
        <f>O249*H249</f>
        <v>0</v>
      </c>
      <c r="Q249" s="214">
        <v>0.0086800000000000002</v>
      </c>
      <c r="R249" s="214">
        <f>Q249*H249</f>
        <v>0.053816000000000003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151</v>
      </c>
      <c r="AT249" s="216" t="s">
        <v>146</v>
      </c>
      <c r="AU249" s="216" t="s">
        <v>82</v>
      </c>
      <c r="AY249" s="18" t="s">
        <v>144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80</v>
      </c>
      <c r="BK249" s="217">
        <f>ROUND(I249*H249,2)</f>
        <v>0</v>
      </c>
      <c r="BL249" s="18" t="s">
        <v>151</v>
      </c>
      <c r="BM249" s="216" t="s">
        <v>416</v>
      </c>
    </row>
    <row r="250" s="2" customFormat="1">
      <c r="A250" s="39"/>
      <c r="B250" s="40"/>
      <c r="C250" s="41"/>
      <c r="D250" s="218" t="s">
        <v>153</v>
      </c>
      <c r="E250" s="41"/>
      <c r="F250" s="219" t="s">
        <v>417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153</v>
      </c>
      <c r="AU250" s="18" t="s">
        <v>82</v>
      </c>
    </row>
    <row r="251" s="13" customFormat="1">
      <c r="A251" s="13"/>
      <c r="B251" s="223"/>
      <c r="C251" s="224"/>
      <c r="D251" s="225" t="s">
        <v>155</v>
      </c>
      <c r="E251" s="226" t="s">
        <v>19</v>
      </c>
      <c r="F251" s="227" t="s">
        <v>400</v>
      </c>
      <c r="G251" s="224"/>
      <c r="H251" s="228">
        <v>6.2000000000000002</v>
      </c>
      <c r="I251" s="229"/>
      <c r="J251" s="224"/>
      <c r="K251" s="224"/>
      <c r="L251" s="230"/>
      <c r="M251" s="231"/>
      <c r="N251" s="232"/>
      <c r="O251" s="232"/>
      <c r="P251" s="232"/>
      <c r="Q251" s="232"/>
      <c r="R251" s="232"/>
      <c r="S251" s="232"/>
      <c r="T251" s="23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4" t="s">
        <v>155</v>
      </c>
      <c r="AU251" s="234" t="s">
        <v>82</v>
      </c>
      <c r="AV251" s="13" t="s">
        <v>82</v>
      </c>
      <c r="AW251" s="13" t="s">
        <v>33</v>
      </c>
      <c r="AX251" s="13" t="s">
        <v>80</v>
      </c>
      <c r="AY251" s="234" t="s">
        <v>144</v>
      </c>
    </row>
    <row r="252" s="2" customFormat="1" ht="14.4" customHeight="1">
      <c r="A252" s="39"/>
      <c r="B252" s="40"/>
      <c r="C252" s="256" t="s">
        <v>418</v>
      </c>
      <c r="D252" s="256" t="s">
        <v>305</v>
      </c>
      <c r="E252" s="257" t="s">
        <v>419</v>
      </c>
      <c r="F252" s="258" t="s">
        <v>420</v>
      </c>
      <c r="G252" s="259" t="s">
        <v>149</v>
      </c>
      <c r="H252" s="260">
        <v>6.5099999999999998</v>
      </c>
      <c r="I252" s="261"/>
      <c r="J252" s="262">
        <f>ROUND(I252*H252,2)</f>
        <v>0</v>
      </c>
      <c r="K252" s="258" t="s">
        <v>150</v>
      </c>
      <c r="L252" s="263"/>
      <c r="M252" s="264" t="s">
        <v>19</v>
      </c>
      <c r="N252" s="265" t="s">
        <v>43</v>
      </c>
      <c r="O252" s="85"/>
      <c r="P252" s="214">
        <f>O252*H252</f>
        <v>0</v>
      </c>
      <c r="Q252" s="214">
        <v>0.0030599999999999998</v>
      </c>
      <c r="R252" s="214">
        <f>Q252*H252</f>
        <v>0.019920599999999997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191</v>
      </c>
      <c r="AT252" s="216" t="s">
        <v>305</v>
      </c>
      <c r="AU252" s="216" t="s">
        <v>82</v>
      </c>
      <c r="AY252" s="18" t="s">
        <v>144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80</v>
      </c>
      <c r="BK252" s="217">
        <f>ROUND(I252*H252,2)</f>
        <v>0</v>
      </c>
      <c r="BL252" s="18" t="s">
        <v>151</v>
      </c>
      <c r="BM252" s="216" t="s">
        <v>421</v>
      </c>
    </row>
    <row r="253" s="13" customFormat="1">
      <c r="A253" s="13"/>
      <c r="B253" s="223"/>
      <c r="C253" s="224"/>
      <c r="D253" s="225" t="s">
        <v>155</v>
      </c>
      <c r="E253" s="224"/>
      <c r="F253" s="227" t="s">
        <v>422</v>
      </c>
      <c r="G253" s="224"/>
      <c r="H253" s="228">
        <v>6.5099999999999998</v>
      </c>
      <c r="I253" s="229"/>
      <c r="J253" s="224"/>
      <c r="K253" s="224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155</v>
      </c>
      <c r="AU253" s="234" t="s">
        <v>82</v>
      </c>
      <c r="AV253" s="13" t="s">
        <v>82</v>
      </c>
      <c r="AW253" s="13" t="s">
        <v>4</v>
      </c>
      <c r="AX253" s="13" t="s">
        <v>80</v>
      </c>
      <c r="AY253" s="234" t="s">
        <v>144</v>
      </c>
    </row>
    <row r="254" s="2" customFormat="1" ht="34.8" customHeight="1">
      <c r="A254" s="39"/>
      <c r="B254" s="40"/>
      <c r="C254" s="205" t="s">
        <v>423</v>
      </c>
      <c r="D254" s="205" t="s">
        <v>146</v>
      </c>
      <c r="E254" s="206" t="s">
        <v>424</v>
      </c>
      <c r="F254" s="207" t="s">
        <v>425</v>
      </c>
      <c r="G254" s="208" t="s">
        <v>149</v>
      </c>
      <c r="H254" s="209">
        <v>72</v>
      </c>
      <c r="I254" s="210"/>
      <c r="J254" s="211">
        <f>ROUND(I254*H254,2)</f>
        <v>0</v>
      </c>
      <c r="K254" s="207" t="s">
        <v>150</v>
      </c>
      <c r="L254" s="45"/>
      <c r="M254" s="212" t="s">
        <v>19</v>
      </c>
      <c r="N254" s="213" t="s">
        <v>43</v>
      </c>
      <c r="O254" s="85"/>
      <c r="P254" s="214">
        <f>O254*H254</f>
        <v>0</v>
      </c>
      <c r="Q254" s="214">
        <v>0.011599999999999999</v>
      </c>
      <c r="R254" s="214">
        <f>Q254*H254</f>
        <v>0.83519999999999994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151</v>
      </c>
      <c r="AT254" s="216" t="s">
        <v>146</v>
      </c>
      <c r="AU254" s="216" t="s">
        <v>82</v>
      </c>
      <c r="AY254" s="18" t="s">
        <v>144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80</v>
      </c>
      <c r="BK254" s="217">
        <f>ROUND(I254*H254,2)</f>
        <v>0</v>
      </c>
      <c r="BL254" s="18" t="s">
        <v>151</v>
      </c>
      <c r="BM254" s="216" t="s">
        <v>426</v>
      </c>
    </row>
    <row r="255" s="2" customFormat="1">
      <c r="A255" s="39"/>
      <c r="B255" s="40"/>
      <c r="C255" s="41"/>
      <c r="D255" s="218" t="s">
        <v>153</v>
      </c>
      <c r="E255" s="41"/>
      <c r="F255" s="219" t="s">
        <v>427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153</v>
      </c>
      <c r="AU255" s="18" t="s">
        <v>82</v>
      </c>
    </row>
    <row r="256" s="13" customFormat="1">
      <c r="A256" s="13"/>
      <c r="B256" s="223"/>
      <c r="C256" s="224"/>
      <c r="D256" s="225" t="s">
        <v>155</v>
      </c>
      <c r="E256" s="226" t="s">
        <v>19</v>
      </c>
      <c r="F256" s="227" t="s">
        <v>399</v>
      </c>
      <c r="G256" s="224"/>
      <c r="H256" s="228">
        <v>72</v>
      </c>
      <c r="I256" s="229"/>
      <c r="J256" s="224"/>
      <c r="K256" s="224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155</v>
      </c>
      <c r="AU256" s="234" t="s">
        <v>82</v>
      </c>
      <c r="AV256" s="13" t="s">
        <v>82</v>
      </c>
      <c r="AW256" s="13" t="s">
        <v>33</v>
      </c>
      <c r="AX256" s="13" t="s">
        <v>80</v>
      </c>
      <c r="AY256" s="234" t="s">
        <v>144</v>
      </c>
    </row>
    <row r="257" s="2" customFormat="1" ht="14.4" customHeight="1">
      <c r="A257" s="39"/>
      <c r="B257" s="40"/>
      <c r="C257" s="256" t="s">
        <v>428</v>
      </c>
      <c r="D257" s="256" t="s">
        <v>305</v>
      </c>
      <c r="E257" s="257" t="s">
        <v>429</v>
      </c>
      <c r="F257" s="258" t="s">
        <v>430</v>
      </c>
      <c r="G257" s="259" t="s">
        <v>149</v>
      </c>
      <c r="H257" s="260">
        <v>75.599999999999994</v>
      </c>
      <c r="I257" s="261"/>
      <c r="J257" s="262">
        <f>ROUND(I257*H257,2)</f>
        <v>0</v>
      </c>
      <c r="K257" s="258" t="s">
        <v>150</v>
      </c>
      <c r="L257" s="263"/>
      <c r="M257" s="264" t="s">
        <v>19</v>
      </c>
      <c r="N257" s="265" t="s">
        <v>43</v>
      </c>
      <c r="O257" s="85"/>
      <c r="P257" s="214">
        <f>O257*H257</f>
        <v>0</v>
      </c>
      <c r="Q257" s="214">
        <v>0.017999999999999999</v>
      </c>
      <c r="R257" s="214">
        <f>Q257*H257</f>
        <v>1.3607999999999998</v>
      </c>
      <c r="S257" s="214">
        <v>0</v>
      </c>
      <c r="T257" s="21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191</v>
      </c>
      <c r="AT257" s="216" t="s">
        <v>305</v>
      </c>
      <c r="AU257" s="216" t="s">
        <v>82</v>
      </c>
      <c r="AY257" s="18" t="s">
        <v>144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80</v>
      </c>
      <c r="BK257" s="217">
        <f>ROUND(I257*H257,2)</f>
        <v>0</v>
      </c>
      <c r="BL257" s="18" t="s">
        <v>151</v>
      </c>
      <c r="BM257" s="216" t="s">
        <v>431</v>
      </c>
    </row>
    <row r="258" s="13" customFormat="1">
      <c r="A258" s="13"/>
      <c r="B258" s="223"/>
      <c r="C258" s="224"/>
      <c r="D258" s="225" t="s">
        <v>155</v>
      </c>
      <c r="E258" s="224"/>
      <c r="F258" s="227" t="s">
        <v>432</v>
      </c>
      <c r="G258" s="224"/>
      <c r="H258" s="228">
        <v>75.599999999999994</v>
      </c>
      <c r="I258" s="229"/>
      <c r="J258" s="224"/>
      <c r="K258" s="224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155</v>
      </c>
      <c r="AU258" s="234" t="s">
        <v>82</v>
      </c>
      <c r="AV258" s="13" t="s">
        <v>82</v>
      </c>
      <c r="AW258" s="13" t="s">
        <v>4</v>
      </c>
      <c r="AX258" s="13" t="s">
        <v>80</v>
      </c>
      <c r="AY258" s="234" t="s">
        <v>144</v>
      </c>
    </row>
    <row r="259" s="2" customFormat="1" ht="14.4" customHeight="1">
      <c r="A259" s="39"/>
      <c r="B259" s="40"/>
      <c r="C259" s="205" t="s">
        <v>433</v>
      </c>
      <c r="D259" s="205" t="s">
        <v>146</v>
      </c>
      <c r="E259" s="206" t="s">
        <v>434</v>
      </c>
      <c r="F259" s="207" t="s">
        <v>435</v>
      </c>
      <c r="G259" s="208" t="s">
        <v>436</v>
      </c>
      <c r="H259" s="209">
        <v>7.5999999999999996</v>
      </c>
      <c r="I259" s="210"/>
      <c r="J259" s="211">
        <f>ROUND(I259*H259,2)</f>
        <v>0</v>
      </c>
      <c r="K259" s="207" t="s">
        <v>150</v>
      </c>
      <c r="L259" s="45"/>
      <c r="M259" s="212" t="s">
        <v>19</v>
      </c>
      <c r="N259" s="213" t="s">
        <v>43</v>
      </c>
      <c r="O259" s="85"/>
      <c r="P259" s="214">
        <f>O259*H259</f>
        <v>0</v>
      </c>
      <c r="Q259" s="214">
        <v>3.0000000000000001E-05</v>
      </c>
      <c r="R259" s="214">
        <f>Q259*H259</f>
        <v>0.00022799999999999999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151</v>
      </c>
      <c r="AT259" s="216" t="s">
        <v>146</v>
      </c>
      <c r="AU259" s="216" t="s">
        <v>82</v>
      </c>
      <c r="AY259" s="18" t="s">
        <v>144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80</v>
      </c>
      <c r="BK259" s="217">
        <f>ROUND(I259*H259,2)</f>
        <v>0</v>
      </c>
      <c r="BL259" s="18" t="s">
        <v>151</v>
      </c>
      <c r="BM259" s="216" t="s">
        <v>437</v>
      </c>
    </row>
    <row r="260" s="2" customFormat="1">
      <c r="A260" s="39"/>
      <c r="B260" s="40"/>
      <c r="C260" s="41"/>
      <c r="D260" s="218" t="s">
        <v>153</v>
      </c>
      <c r="E260" s="41"/>
      <c r="F260" s="219" t="s">
        <v>438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153</v>
      </c>
      <c r="AU260" s="18" t="s">
        <v>82</v>
      </c>
    </row>
    <row r="261" s="2" customFormat="1" ht="14.4" customHeight="1">
      <c r="A261" s="39"/>
      <c r="B261" s="40"/>
      <c r="C261" s="256" t="s">
        <v>439</v>
      </c>
      <c r="D261" s="256" t="s">
        <v>305</v>
      </c>
      <c r="E261" s="257" t="s">
        <v>440</v>
      </c>
      <c r="F261" s="258" t="s">
        <v>441</v>
      </c>
      <c r="G261" s="259" t="s">
        <v>436</v>
      </c>
      <c r="H261" s="260">
        <v>7.9800000000000004</v>
      </c>
      <c r="I261" s="261"/>
      <c r="J261" s="262">
        <f>ROUND(I261*H261,2)</f>
        <v>0</v>
      </c>
      <c r="K261" s="258" t="s">
        <v>150</v>
      </c>
      <c r="L261" s="263"/>
      <c r="M261" s="264" t="s">
        <v>19</v>
      </c>
      <c r="N261" s="265" t="s">
        <v>43</v>
      </c>
      <c r="O261" s="85"/>
      <c r="P261" s="214">
        <f>O261*H261</f>
        <v>0</v>
      </c>
      <c r="Q261" s="214">
        <v>0.00059999999999999995</v>
      </c>
      <c r="R261" s="214">
        <f>Q261*H261</f>
        <v>0.0047879999999999997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191</v>
      </c>
      <c r="AT261" s="216" t="s">
        <v>305</v>
      </c>
      <c r="AU261" s="216" t="s">
        <v>82</v>
      </c>
      <c r="AY261" s="18" t="s">
        <v>144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80</v>
      </c>
      <c r="BK261" s="217">
        <f>ROUND(I261*H261,2)</f>
        <v>0</v>
      </c>
      <c r="BL261" s="18" t="s">
        <v>151</v>
      </c>
      <c r="BM261" s="216" t="s">
        <v>442</v>
      </c>
    </row>
    <row r="262" s="13" customFormat="1">
      <c r="A262" s="13"/>
      <c r="B262" s="223"/>
      <c r="C262" s="224"/>
      <c r="D262" s="225" t="s">
        <v>155</v>
      </c>
      <c r="E262" s="224"/>
      <c r="F262" s="227" t="s">
        <v>443</v>
      </c>
      <c r="G262" s="224"/>
      <c r="H262" s="228">
        <v>7.9800000000000004</v>
      </c>
      <c r="I262" s="229"/>
      <c r="J262" s="224"/>
      <c r="K262" s="224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155</v>
      </c>
      <c r="AU262" s="234" t="s">
        <v>82</v>
      </c>
      <c r="AV262" s="13" t="s">
        <v>82</v>
      </c>
      <c r="AW262" s="13" t="s">
        <v>4</v>
      </c>
      <c r="AX262" s="13" t="s">
        <v>80</v>
      </c>
      <c r="AY262" s="234" t="s">
        <v>144</v>
      </c>
    </row>
    <row r="263" s="2" customFormat="1" ht="14.4" customHeight="1">
      <c r="A263" s="39"/>
      <c r="B263" s="40"/>
      <c r="C263" s="205" t="s">
        <v>444</v>
      </c>
      <c r="D263" s="205" t="s">
        <v>146</v>
      </c>
      <c r="E263" s="206" t="s">
        <v>445</v>
      </c>
      <c r="F263" s="207" t="s">
        <v>446</v>
      </c>
      <c r="G263" s="208" t="s">
        <v>436</v>
      </c>
      <c r="H263" s="209">
        <v>99.200000000000003</v>
      </c>
      <c r="I263" s="210"/>
      <c r="J263" s="211">
        <f>ROUND(I263*H263,2)</f>
        <v>0</v>
      </c>
      <c r="K263" s="207" t="s">
        <v>150</v>
      </c>
      <c r="L263" s="45"/>
      <c r="M263" s="212" t="s">
        <v>19</v>
      </c>
      <c r="N263" s="213" t="s">
        <v>43</v>
      </c>
      <c r="O263" s="85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151</v>
      </c>
      <c r="AT263" s="216" t="s">
        <v>146</v>
      </c>
      <c r="AU263" s="216" t="s">
        <v>82</v>
      </c>
      <c r="AY263" s="18" t="s">
        <v>144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80</v>
      </c>
      <c r="BK263" s="217">
        <f>ROUND(I263*H263,2)</f>
        <v>0</v>
      </c>
      <c r="BL263" s="18" t="s">
        <v>151</v>
      </c>
      <c r="BM263" s="216" t="s">
        <v>447</v>
      </c>
    </row>
    <row r="264" s="2" customFormat="1">
      <c r="A264" s="39"/>
      <c r="B264" s="40"/>
      <c r="C264" s="41"/>
      <c r="D264" s="218" t="s">
        <v>153</v>
      </c>
      <c r="E264" s="41"/>
      <c r="F264" s="219" t="s">
        <v>448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153</v>
      </c>
      <c r="AU264" s="18" t="s">
        <v>82</v>
      </c>
    </row>
    <row r="265" s="13" customFormat="1">
      <c r="A265" s="13"/>
      <c r="B265" s="223"/>
      <c r="C265" s="224"/>
      <c r="D265" s="225" t="s">
        <v>155</v>
      </c>
      <c r="E265" s="226" t="s">
        <v>19</v>
      </c>
      <c r="F265" s="227" t="s">
        <v>449</v>
      </c>
      <c r="G265" s="224"/>
      <c r="H265" s="228">
        <v>99.200000000000003</v>
      </c>
      <c r="I265" s="229"/>
      <c r="J265" s="224"/>
      <c r="K265" s="224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155</v>
      </c>
      <c r="AU265" s="234" t="s">
        <v>82</v>
      </c>
      <c r="AV265" s="13" t="s">
        <v>82</v>
      </c>
      <c r="AW265" s="13" t="s">
        <v>33</v>
      </c>
      <c r="AX265" s="13" t="s">
        <v>80</v>
      </c>
      <c r="AY265" s="234" t="s">
        <v>144</v>
      </c>
    </row>
    <row r="266" s="2" customFormat="1" ht="14.4" customHeight="1">
      <c r="A266" s="39"/>
      <c r="B266" s="40"/>
      <c r="C266" s="256" t="s">
        <v>450</v>
      </c>
      <c r="D266" s="256" t="s">
        <v>305</v>
      </c>
      <c r="E266" s="257" t="s">
        <v>451</v>
      </c>
      <c r="F266" s="258" t="s">
        <v>452</v>
      </c>
      <c r="G266" s="259" t="s">
        <v>436</v>
      </c>
      <c r="H266" s="260">
        <v>10.08</v>
      </c>
      <c r="I266" s="261"/>
      <c r="J266" s="262">
        <f>ROUND(I266*H266,2)</f>
        <v>0</v>
      </c>
      <c r="K266" s="258" t="s">
        <v>150</v>
      </c>
      <c r="L266" s="263"/>
      <c r="M266" s="264" t="s">
        <v>19</v>
      </c>
      <c r="N266" s="265" t="s">
        <v>43</v>
      </c>
      <c r="O266" s="85"/>
      <c r="P266" s="214">
        <f>O266*H266</f>
        <v>0</v>
      </c>
      <c r="Q266" s="214">
        <v>0.00029999999999999997</v>
      </c>
      <c r="R266" s="214">
        <f>Q266*H266</f>
        <v>0.0030239999999999998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191</v>
      </c>
      <c r="AT266" s="216" t="s">
        <v>305</v>
      </c>
      <c r="AU266" s="216" t="s">
        <v>82</v>
      </c>
      <c r="AY266" s="18" t="s">
        <v>144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80</v>
      </c>
      <c r="BK266" s="217">
        <f>ROUND(I266*H266,2)</f>
        <v>0</v>
      </c>
      <c r="BL266" s="18" t="s">
        <v>151</v>
      </c>
      <c r="BM266" s="216" t="s">
        <v>453</v>
      </c>
    </row>
    <row r="267" s="13" customFormat="1">
      <c r="A267" s="13"/>
      <c r="B267" s="223"/>
      <c r="C267" s="224"/>
      <c r="D267" s="225" t="s">
        <v>155</v>
      </c>
      <c r="E267" s="226" t="s">
        <v>19</v>
      </c>
      <c r="F267" s="227" t="s">
        <v>454</v>
      </c>
      <c r="G267" s="224"/>
      <c r="H267" s="228">
        <v>9.5999999999999996</v>
      </c>
      <c r="I267" s="229"/>
      <c r="J267" s="224"/>
      <c r="K267" s="224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155</v>
      </c>
      <c r="AU267" s="234" t="s">
        <v>82</v>
      </c>
      <c r="AV267" s="13" t="s">
        <v>82</v>
      </c>
      <c r="AW267" s="13" t="s">
        <v>33</v>
      </c>
      <c r="AX267" s="13" t="s">
        <v>80</v>
      </c>
      <c r="AY267" s="234" t="s">
        <v>144</v>
      </c>
    </row>
    <row r="268" s="13" customFormat="1">
      <c r="A268" s="13"/>
      <c r="B268" s="223"/>
      <c r="C268" s="224"/>
      <c r="D268" s="225" t="s">
        <v>155</v>
      </c>
      <c r="E268" s="224"/>
      <c r="F268" s="227" t="s">
        <v>455</v>
      </c>
      <c r="G268" s="224"/>
      <c r="H268" s="228">
        <v>10.08</v>
      </c>
      <c r="I268" s="229"/>
      <c r="J268" s="224"/>
      <c r="K268" s="224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155</v>
      </c>
      <c r="AU268" s="234" t="s">
        <v>82</v>
      </c>
      <c r="AV268" s="13" t="s">
        <v>82</v>
      </c>
      <c r="AW268" s="13" t="s">
        <v>4</v>
      </c>
      <c r="AX268" s="13" t="s">
        <v>80</v>
      </c>
      <c r="AY268" s="234" t="s">
        <v>144</v>
      </c>
    </row>
    <row r="269" s="2" customFormat="1" ht="14.4" customHeight="1">
      <c r="A269" s="39"/>
      <c r="B269" s="40"/>
      <c r="C269" s="256" t="s">
        <v>456</v>
      </c>
      <c r="D269" s="256" t="s">
        <v>305</v>
      </c>
      <c r="E269" s="257" t="s">
        <v>457</v>
      </c>
      <c r="F269" s="258" t="s">
        <v>458</v>
      </c>
      <c r="G269" s="259" t="s">
        <v>436</v>
      </c>
      <c r="H269" s="260">
        <v>7.718</v>
      </c>
      <c r="I269" s="261"/>
      <c r="J269" s="262">
        <f>ROUND(I269*H269,2)</f>
        <v>0</v>
      </c>
      <c r="K269" s="258" t="s">
        <v>150</v>
      </c>
      <c r="L269" s="263"/>
      <c r="M269" s="264" t="s">
        <v>19</v>
      </c>
      <c r="N269" s="265" t="s">
        <v>43</v>
      </c>
      <c r="O269" s="85"/>
      <c r="P269" s="214">
        <f>O269*H269</f>
        <v>0</v>
      </c>
      <c r="Q269" s="214">
        <v>0.00020000000000000001</v>
      </c>
      <c r="R269" s="214">
        <f>Q269*H269</f>
        <v>0.0015436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191</v>
      </c>
      <c r="AT269" s="216" t="s">
        <v>305</v>
      </c>
      <c r="AU269" s="216" t="s">
        <v>82</v>
      </c>
      <c r="AY269" s="18" t="s">
        <v>144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80</v>
      </c>
      <c r="BK269" s="217">
        <f>ROUND(I269*H269,2)</f>
        <v>0</v>
      </c>
      <c r="BL269" s="18" t="s">
        <v>151</v>
      </c>
      <c r="BM269" s="216" t="s">
        <v>459</v>
      </c>
    </row>
    <row r="270" s="13" customFormat="1">
      <c r="A270" s="13"/>
      <c r="B270" s="223"/>
      <c r="C270" s="224"/>
      <c r="D270" s="225" t="s">
        <v>155</v>
      </c>
      <c r="E270" s="226" t="s">
        <v>19</v>
      </c>
      <c r="F270" s="227" t="s">
        <v>460</v>
      </c>
      <c r="G270" s="224"/>
      <c r="H270" s="228">
        <v>7.3499999999999996</v>
      </c>
      <c r="I270" s="229"/>
      <c r="J270" s="224"/>
      <c r="K270" s="224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155</v>
      </c>
      <c r="AU270" s="234" t="s">
        <v>82</v>
      </c>
      <c r="AV270" s="13" t="s">
        <v>82</v>
      </c>
      <c r="AW270" s="13" t="s">
        <v>33</v>
      </c>
      <c r="AX270" s="13" t="s">
        <v>80</v>
      </c>
      <c r="AY270" s="234" t="s">
        <v>144</v>
      </c>
    </row>
    <row r="271" s="13" customFormat="1">
      <c r="A271" s="13"/>
      <c r="B271" s="223"/>
      <c r="C271" s="224"/>
      <c r="D271" s="225" t="s">
        <v>155</v>
      </c>
      <c r="E271" s="224"/>
      <c r="F271" s="227" t="s">
        <v>461</v>
      </c>
      <c r="G271" s="224"/>
      <c r="H271" s="228">
        <v>7.718</v>
      </c>
      <c r="I271" s="229"/>
      <c r="J271" s="224"/>
      <c r="K271" s="224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155</v>
      </c>
      <c r="AU271" s="234" t="s">
        <v>82</v>
      </c>
      <c r="AV271" s="13" t="s">
        <v>82</v>
      </c>
      <c r="AW271" s="13" t="s">
        <v>4</v>
      </c>
      <c r="AX271" s="13" t="s">
        <v>80</v>
      </c>
      <c r="AY271" s="234" t="s">
        <v>144</v>
      </c>
    </row>
    <row r="272" s="2" customFormat="1" ht="14.4" customHeight="1">
      <c r="A272" s="39"/>
      <c r="B272" s="40"/>
      <c r="C272" s="256" t="s">
        <v>462</v>
      </c>
      <c r="D272" s="256" t="s">
        <v>305</v>
      </c>
      <c r="E272" s="257" t="s">
        <v>463</v>
      </c>
      <c r="F272" s="258" t="s">
        <v>464</v>
      </c>
      <c r="G272" s="259" t="s">
        <v>436</v>
      </c>
      <c r="H272" s="260">
        <v>38.692999999999998</v>
      </c>
      <c r="I272" s="261"/>
      <c r="J272" s="262">
        <f>ROUND(I272*H272,2)</f>
        <v>0</v>
      </c>
      <c r="K272" s="258" t="s">
        <v>150</v>
      </c>
      <c r="L272" s="263"/>
      <c r="M272" s="264" t="s">
        <v>19</v>
      </c>
      <c r="N272" s="265" t="s">
        <v>43</v>
      </c>
      <c r="O272" s="85"/>
      <c r="P272" s="214">
        <f>O272*H272</f>
        <v>0</v>
      </c>
      <c r="Q272" s="214">
        <v>4.0000000000000003E-05</v>
      </c>
      <c r="R272" s="214">
        <f>Q272*H272</f>
        <v>0.00154772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191</v>
      </c>
      <c r="AT272" s="216" t="s">
        <v>305</v>
      </c>
      <c r="AU272" s="216" t="s">
        <v>82</v>
      </c>
      <c r="AY272" s="18" t="s">
        <v>144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80</v>
      </c>
      <c r="BK272" s="217">
        <f>ROUND(I272*H272,2)</f>
        <v>0</v>
      </c>
      <c r="BL272" s="18" t="s">
        <v>151</v>
      </c>
      <c r="BM272" s="216" t="s">
        <v>465</v>
      </c>
    </row>
    <row r="273" s="13" customFormat="1">
      <c r="A273" s="13"/>
      <c r="B273" s="223"/>
      <c r="C273" s="224"/>
      <c r="D273" s="225" t="s">
        <v>155</v>
      </c>
      <c r="E273" s="226" t="s">
        <v>19</v>
      </c>
      <c r="F273" s="227" t="s">
        <v>466</v>
      </c>
      <c r="G273" s="224"/>
      <c r="H273" s="228">
        <v>36.850000000000001</v>
      </c>
      <c r="I273" s="229"/>
      <c r="J273" s="224"/>
      <c r="K273" s="224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155</v>
      </c>
      <c r="AU273" s="234" t="s">
        <v>82</v>
      </c>
      <c r="AV273" s="13" t="s">
        <v>82</v>
      </c>
      <c r="AW273" s="13" t="s">
        <v>33</v>
      </c>
      <c r="AX273" s="13" t="s">
        <v>80</v>
      </c>
      <c r="AY273" s="234" t="s">
        <v>144</v>
      </c>
    </row>
    <row r="274" s="13" customFormat="1">
      <c r="A274" s="13"/>
      <c r="B274" s="223"/>
      <c r="C274" s="224"/>
      <c r="D274" s="225" t="s">
        <v>155</v>
      </c>
      <c r="E274" s="224"/>
      <c r="F274" s="227" t="s">
        <v>467</v>
      </c>
      <c r="G274" s="224"/>
      <c r="H274" s="228">
        <v>38.692999999999998</v>
      </c>
      <c r="I274" s="229"/>
      <c r="J274" s="224"/>
      <c r="K274" s="224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155</v>
      </c>
      <c r="AU274" s="234" t="s">
        <v>82</v>
      </c>
      <c r="AV274" s="13" t="s">
        <v>82</v>
      </c>
      <c r="AW274" s="13" t="s">
        <v>4</v>
      </c>
      <c r="AX274" s="13" t="s">
        <v>80</v>
      </c>
      <c r="AY274" s="234" t="s">
        <v>144</v>
      </c>
    </row>
    <row r="275" s="2" customFormat="1" ht="14.4" customHeight="1">
      <c r="A275" s="39"/>
      <c r="B275" s="40"/>
      <c r="C275" s="256" t="s">
        <v>468</v>
      </c>
      <c r="D275" s="256" t="s">
        <v>305</v>
      </c>
      <c r="E275" s="257" t="s">
        <v>469</v>
      </c>
      <c r="F275" s="258" t="s">
        <v>470</v>
      </c>
      <c r="G275" s="259" t="s">
        <v>436</v>
      </c>
      <c r="H275" s="260">
        <v>47.670000000000002</v>
      </c>
      <c r="I275" s="261"/>
      <c r="J275" s="262">
        <f>ROUND(I275*H275,2)</f>
        <v>0</v>
      </c>
      <c r="K275" s="258" t="s">
        <v>150</v>
      </c>
      <c r="L275" s="263"/>
      <c r="M275" s="264" t="s">
        <v>19</v>
      </c>
      <c r="N275" s="265" t="s">
        <v>43</v>
      </c>
      <c r="O275" s="85"/>
      <c r="P275" s="214">
        <f>O275*H275</f>
        <v>0</v>
      </c>
      <c r="Q275" s="214">
        <v>0.00012</v>
      </c>
      <c r="R275" s="214">
        <f>Q275*H275</f>
        <v>0.0057204000000000005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191</v>
      </c>
      <c r="AT275" s="216" t="s">
        <v>305</v>
      </c>
      <c r="AU275" s="216" t="s">
        <v>82</v>
      </c>
      <c r="AY275" s="18" t="s">
        <v>144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80</v>
      </c>
      <c r="BK275" s="217">
        <f>ROUND(I275*H275,2)</f>
        <v>0</v>
      </c>
      <c r="BL275" s="18" t="s">
        <v>151</v>
      </c>
      <c r="BM275" s="216" t="s">
        <v>471</v>
      </c>
    </row>
    <row r="276" s="13" customFormat="1">
      <c r="A276" s="13"/>
      <c r="B276" s="223"/>
      <c r="C276" s="224"/>
      <c r="D276" s="225" t="s">
        <v>155</v>
      </c>
      <c r="E276" s="226" t="s">
        <v>19</v>
      </c>
      <c r="F276" s="227" t="s">
        <v>472</v>
      </c>
      <c r="G276" s="224"/>
      <c r="H276" s="228">
        <v>45.399999999999999</v>
      </c>
      <c r="I276" s="229"/>
      <c r="J276" s="224"/>
      <c r="K276" s="224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155</v>
      </c>
      <c r="AU276" s="234" t="s">
        <v>82</v>
      </c>
      <c r="AV276" s="13" t="s">
        <v>82</v>
      </c>
      <c r="AW276" s="13" t="s">
        <v>33</v>
      </c>
      <c r="AX276" s="13" t="s">
        <v>80</v>
      </c>
      <c r="AY276" s="234" t="s">
        <v>144</v>
      </c>
    </row>
    <row r="277" s="13" customFormat="1">
      <c r="A277" s="13"/>
      <c r="B277" s="223"/>
      <c r="C277" s="224"/>
      <c r="D277" s="225" t="s">
        <v>155</v>
      </c>
      <c r="E277" s="224"/>
      <c r="F277" s="227" t="s">
        <v>473</v>
      </c>
      <c r="G277" s="224"/>
      <c r="H277" s="228">
        <v>47.670000000000002</v>
      </c>
      <c r="I277" s="229"/>
      <c r="J277" s="224"/>
      <c r="K277" s="224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155</v>
      </c>
      <c r="AU277" s="234" t="s">
        <v>82</v>
      </c>
      <c r="AV277" s="13" t="s">
        <v>82</v>
      </c>
      <c r="AW277" s="13" t="s">
        <v>4</v>
      </c>
      <c r="AX277" s="13" t="s">
        <v>80</v>
      </c>
      <c r="AY277" s="234" t="s">
        <v>144</v>
      </c>
    </row>
    <row r="278" s="2" customFormat="1" ht="19.8" customHeight="1">
      <c r="A278" s="39"/>
      <c r="B278" s="40"/>
      <c r="C278" s="205" t="s">
        <v>474</v>
      </c>
      <c r="D278" s="205" t="s">
        <v>146</v>
      </c>
      <c r="E278" s="206" t="s">
        <v>475</v>
      </c>
      <c r="F278" s="207" t="s">
        <v>476</v>
      </c>
      <c r="G278" s="208" t="s">
        <v>149</v>
      </c>
      <c r="H278" s="209">
        <v>157.47499999999999</v>
      </c>
      <c r="I278" s="210"/>
      <c r="J278" s="211">
        <f>ROUND(I278*H278,2)</f>
        <v>0</v>
      </c>
      <c r="K278" s="207" t="s">
        <v>150</v>
      </c>
      <c r="L278" s="45"/>
      <c r="M278" s="212" t="s">
        <v>19</v>
      </c>
      <c r="N278" s="213" t="s">
        <v>43</v>
      </c>
      <c r="O278" s="85"/>
      <c r="P278" s="214">
        <f>O278*H278</f>
        <v>0</v>
      </c>
      <c r="Q278" s="214">
        <v>0.0033</v>
      </c>
      <c r="R278" s="214">
        <f>Q278*H278</f>
        <v>0.51966749999999995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151</v>
      </c>
      <c r="AT278" s="216" t="s">
        <v>146</v>
      </c>
      <c r="AU278" s="216" t="s">
        <v>82</v>
      </c>
      <c r="AY278" s="18" t="s">
        <v>144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80</v>
      </c>
      <c r="BK278" s="217">
        <f>ROUND(I278*H278,2)</f>
        <v>0</v>
      </c>
      <c r="BL278" s="18" t="s">
        <v>151</v>
      </c>
      <c r="BM278" s="216" t="s">
        <v>477</v>
      </c>
    </row>
    <row r="279" s="2" customFormat="1">
      <c r="A279" s="39"/>
      <c r="B279" s="40"/>
      <c r="C279" s="41"/>
      <c r="D279" s="218" t="s">
        <v>153</v>
      </c>
      <c r="E279" s="41"/>
      <c r="F279" s="219" t="s">
        <v>478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153</v>
      </c>
      <c r="AU279" s="18" t="s">
        <v>82</v>
      </c>
    </row>
    <row r="280" s="13" customFormat="1">
      <c r="A280" s="13"/>
      <c r="B280" s="223"/>
      <c r="C280" s="224"/>
      <c r="D280" s="225" t="s">
        <v>155</v>
      </c>
      <c r="E280" s="226" t="s">
        <v>19</v>
      </c>
      <c r="F280" s="227" t="s">
        <v>392</v>
      </c>
      <c r="G280" s="224"/>
      <c r="H280" s="228">
        <v>66</v>
      </c>
      <c r="I280" s="229"/>
      <c r="J280" s="224"/>
      <c r="K280" s="224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155</v>
      </c>
      <c r="AU280" s="234" t="s">
        <v>82</v>
      </c>
      <c r="AV280" s="13" t="s">
        <v>82</v>
      </c>
      <c r="AW280" s="13" t="s">
        <v>33</v>
      </c>
      <c r="AX280" s="13" t="s">
        <v>72</v>
      </c>
      <c r="AY280" s="234" t="s">
        <v>144</v>
      </c>
    </row>
    <row r="281" s="13" customFormat="1">
      <c r="A281" s="13"/>
      <c r="B281" s="223"/>
      <c r="C281" s="224"/>
      <c r="D281" s="225" t="s">
        <v>155</v>
      </c>
      <c r="E281" s="226" t="s">
        <v>19</v>
      </c>
      <c r="F281" s="227" t="s">
        <v>399</v>
      </c>
      <c r="G281" s="224"/>
      <c r="H281" s="228">
        <v>72</v>
      </c>
      <c r="I281" s="229"/>
      <c r="J281" s="224"/>
      <c r="K281" s="224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155</v>
      </c>
      <c r="AU281" s="234" t="s">
        <v>82</v>
      </c>
      <c r="AV281" s="13" t="s">
        <v>82</v>
      </c>
      <c r="AW281" s="13" t="s">
        <v>33</v>
      </c>
      <c r="AX281" s="13" t="s">
        <v>72</v>
      </c>
      <c r="AY281" s="234" t="s">
        <v>144</v>
      </c>
    </row>
    <row r="282" s="13" customFormat="1">
      <c r="A282" s="13"/>
      <c r="B282" s="223"/>
      <c r="C282" s="224"/>
      <c r="D282" s="225" t="s">
        <v>155</v>
      </c>
      <c r="E282" s="226" t="s">
        <v>19</v>
      </c>
      <c r="F282" s="227" t="s">
        <v>400</v>
      </c>
      <c r="G282" s="224"/>
      <c r="H282" s="228">
        <v>6.2000000000000002</v>
      </c>
      <c r="I282" s="229"/>
      <c r="J282" s="224"/>
      <c r="K282" s="224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155</v>
      </c>
      <c r="AU282" s="234" t="s">
        <v>82</v>
      </c>
      <c r="AV282" s="13" t="s">
        <v>82</v>
      </c>
      <c r="AW282" s="13" t="s">
        <v>33</v>
      </c>
      <c r="AX282" s="13" t="s">
        <v>72</v>
      </c>
      <c r="AY282" s="234" t="s">
        <v>144</v>
      </c>
    </row>
    <row r="283" s="13" customFormat="1">
      <c r="A283" s="13"/>
      <c r="B283" s="223"/>
      <c r="C283" s="224"/>
      <c r="D283" s="225" t="s">
        <v>155</v>
      </c>
      <c r="E283" s="226" t="s">
        <v>19</v>
      </c>
      <c r="F283" s="227" t="s">
        <v>401</v>
      </c>
      <c r="G283" s="224"/>
      <c r="H283" s="228">
        <v>13.275</v>
      </c>
      <c r="I283" s="229"/>
      <c r="J283" s="224"/>
      <c r="K283" s="224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155</v>
      </c>
      <c r="AU283" s="234" t="s">
        <v>82</v>
      </c>
      <c r="AV283" s="13" t="s">
        <v>82</v>
      </c>
      <c r="AW283" s="13" t="s">
        <v>33</v>
      </c>
      <c r="AX283" s="13" t="s">
        <v>72</v>
      </c>
      <c r="AY283" s="234" t="s">
        <v>144</v>
      </c>
    </row>
    <row r="284" s="15" customFormat="1">
      <c r="A284" s="15"/>
      <c r="B284" s="245"/>
      <c r="C284" s="246"/>
      <c r="D284" s="225" t="s">
        <v>155</v>
      </c>
      <c r="E284" s="247" t="s">
        <v>19</v>
      </c>
      <c r="F284" s="248" t="s">
        <v>266</v>
      </c>
      <c r="G284" s="246"/>
      <c r="H284" s="249">
        <v>157.47499999999999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5" t="s">
        <v>155</v>
      </c>
      <c r="AU284" s="255" t="s">
        <v>82</v>
      </c>
      <c r="AV284" s="15" t="s">
        <v>151</v>
      </c>
      <c r="AW284" s="15" t="s">
        <v>33</v>
      </c>
      <c r="AX284" s="15" t="s">
        <v>80</v>
      </c>
      <c r="AY284" s="255" t="s">
        <v>144</v>
      </c>
    </row>
    <row r="285" s="2" customFormat="1" ht="22.2" customHeight="1">
      <c r="A285" s="39"/>
      <c r="B285" s="40"/>
      <c r="C285" s="205" t="s">
        <v>479</v>
      </c>
      <c r="D285" s="205" t="s">
        <v>146</v>
      </c>
      <c r="E285" s="206" t="s">
        <v>480</v>
      </c>
      <c r="F285" s="207" t="s">
        <v>481</v>
      </c>
      <c r="G285" s="208" t="s">
        <v>149</v>
      </c>
      <c r="H285" s="209">
        <v>25</v>
      </c>
      <c r="I285" s="210"/>
      <c r="J285" s="211">
        <f>ROUND(I285*H285,2)</f>
        <v>0</v>
      </c>
      <c r="K285" s="207" t="s">
        <v>150</v>
      </c>
      <c r="L285" s="45"/>
      <c r="M285" s="212" t="s">
        <v>19</v>
      </c>
      <c r="N285" s="213" t="s">
        <v>43</v>
      </c>
      <c r="O285" s="85"/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6" t="s">
        <v>151</v>
      </c>
      <c r="AT285" s="216" t="s">
        <v>146</v>
      </c>
      <c r="AU285" s="216" t="s">
        <v>82</v>
      </c>
      <c r="AY285" s="18" t="s">
        <v>144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80</v>
      </c>
      <c r="BK285" s="217">
        <f>ROUND(I285*H285,2)</f>
        <v>0</v>
      </c>
      <c r="BL285" s="18" t="s">
        <v>151</v>
      </c>
      <c r="BM285" s="216" t="s">
        <v>482</v>
      </c>
    </row>
    <row r="286" s="2" customFormat="1">
      <c r="A286" s="39"/>
      <c r="B286" s="40"/>
      <c r="C286" s="41"/>
      <c r="D286" s="218" t="s">
        <v>153</v>
      </c>
      <c r="E286" s="41"/>
      <c r="F286" s="219" t="s">
        <v>483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153</v>
      </c>
      <c r="AU286" s="18" t="s">
        <v>82</v>
      </c>
    </row>
    <row r="287" s="13" customFormat="1">
      <c r="A287" s="13"/>
      <c r="B287" s="223"/>
      <c r="C287" s="224"/>
      <c r="D287" s="225" t="s">
        <v>155</v>
      </c>
      <c r="E287" s="226" t="s">
        <v>19</v>
      </c>
      <c r="F287" s="227" t="s">
        <v>484</v>
      </c>
      <c r="G287" s="224"/>
      <c r="H287" s="228">
        <v>25</v>
      </c>
      <c r="I287" s="229"/>
      <c r="J287" s="224"/>
      <c r="K287" s="224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155</v>
      </c>
      <c r="AU287" s="234" t="s">
        <v>82</v>
      </c>
      <c r="AV287" s="13" t="s">
        <v>82</v>
      </c>
      <c r="AW287" s="13" t="s">
        <v>33</v>
      </c>
      <c r="AX287" s="13" t="s">
        <v>80</v>
      </c>
      <c r="AY287" s="234" t="s">
        <v>144</v>
      </c>
    </row>
    <row r="288" s="2" customFormat="1" ht="14.4" customHeight="1">
      <c r="A288" s="39"/>
      <c r="B288" s="40"/>
      <c r="C288" s="205" t="s">
        <v>485</v>
      </c>
      <c r="D288" s="205" t="s">
        <v>146</v>
      </c>
      <c r="E288" s="206" t="s">
        <v>486</v>
      </c>
      <c r="F288" s="207" t="s">
        <v>487</v>
      </c>
      <c r="G288" s="208" t="s">
        <v>149</v>
      </c>
      <c r="H288" s="209">
        <v>2.1000000000000001</v>
      </c>
      <c r="I288" s="210"/>
      <c r="J288" s="211">
        <f>ROUND(I288*H288,2)</f>
        <v>0</v>
      </c>
      <c r="K288" s="207" t="s">
        <v>150</v>
      </c>
      <c r="L288" s="45"/>
      <c r="M288" s="212" t="s">
        <v>19</v>
      </c>
      <c r="N288" s="213" t="s">
        <v>43</v>
      </c>
      <c r="O288" s="85"/>
      <c r="P288" s="214">
        <f>O288*H288</f>
        <v>0</v>
      </c>
      <c r="Q288" s="214">
        <v>0.1231</v>
      </c>
      <c r="R288" s="214">
        <f>Q288*H288</f>
        <v>0.25851000000000002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151</v>
      </c>
      <c r="AT288" s="216" t="s">
        <v>146</v>
      </c>
      <c r="AU288" s="216" t="s">
        <v>82</v>
      </c>
      <c r="AY288" s="18" t="s">
        <v>144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80</v>
      </c>
      <c r="BK288" s="217">
        <f>ROUND(I288*H288,2)</f>
        <v>0</v>
      </c>
      <c r="BL288" s="18" t="s">
        <v>151</v>
      </c>
      <c r="BM288" s="216" t="s">
        <v>488</v>
      </c>
    </row>
    <row r="289" s="2" customFormat="1">
      <c r="A289" s="39"/>
      <c r="B289" s="40"/>
      <c r="C289" s="41"/>
      <c r="D289" s="218" t="s">
        <v>153</v>
      </c>
      <c r="E289" s="41"/>
      <c r="F289" s="219" t="s">
        <v>489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153</v>
      </c>
      <c r="AU289" s="18" t="s">
        <v>82</v>
      </c>
    </row>
    <row r="290" s="13" customFormat="1">
      <c r="A290" s="13"/>
      <c r="B290" s="223"/>
      <c r="C290" s="224"/>
      <c r="D290" s="225" t="s">
        <v>155</v>
      </c>
      <c r="E290" s="226" t="s">
        <v>19</v>
      </c>
      <c r="F290" s="227" t="s">
        <v>490</v>
      </c>
      <c r="G290" s="224"/>
      <c r="H290" s="228">
        <v>2.1000000000000001</v>
      </c>
      <c r="I290" s="229"/>
      <c r="J290" s="224"/>
      <c r="K290" s="224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155</v>
      </c>
      <c r="AU290" s="234" t="s">
        <v>82</v>
      </c>
      <c r="AV290" s="13" t="s">
        <v>82</v>
      </c>
      <c r="AW290" s="13" t="s">
        <v>33</v>
      </c>
      <c r="AX290" s="13" t="s">
        <v>80</v>
      </c>
      <c r="AY290" s="234" t="s">
        <v>144</v>
      </c>
    </row>
    <row r="291" s="2" customFormat="1" ht="19.8" customHeight="1">
      <c r="A291" s="39"/>
      <c r="B291" s="40"/>
      <c r="C291" s="205" t="s">
        <v>491</v>
      </c>
      <c r="D291" s="205" t="s">
        <v>146</v>
      </c>
      <c r="E291" s="206" t="s">
        <v>492</v>
      </c>
      <c r="F291" s="207" t="s">
        <v>493</v>
      </c>
      <c r="G291" s="208" t="s">
        <v>149</v>
      </c>
      <c r="H291" s="209">
        <v>3.5099999999999998</v>
      </c>
      <c r="I291" s="210"/>
      <c r="J291" s="211">
        <f>ROUND(I291*H291,2)</f>
        <v>0</v>
      </c>
      <c r="K291" s="207" t="s">
        <v>150</v>
      </c>
      <c r="L291" s="45"/>
      <c r="M291" s="212" t="s">
        <v>19</v>
      </c>
      <c r="N291" s="213" t="s">
        <v>43</v>
      </c>
      <c r="O291" s="85"/>
      <c r="P291" s="214">
        <f>O291*H291</f>
        <v>0</v>
      </c>
      <c r="Q291" s="214">
        <v>0.074260000000000007</v>
      </c>
      <c r="R291" s="214">
        <f>Q291*H291</f>
        <v>0.26065260000000001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151</v>
      </c>
      <c r="AT291" s="216" t="s">
        <v>146</v>
      </c>
      <c r="AU291" s="216" t="s">
        <v>82</v>
      </c>
      <c r="AY291" s="18" t="s">
        <v>144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80</v>
      </c>
      <c r="BK291" s="217">
        <f>ROUND(I291*H291,2)</f>
        <v>0</v>
      </c>
      <c r="BL291" s="18" t="s">
        <v>151</v>
      </c>
      <c r="BM291" s="216" t="s">
        <v>494</v>
      </c>
    </row>
    <row r="292" s="2" customFormat="1">
      <c r="A292" s="39"/>
      <c r="B292" s="40"/>
      <c r="C292" s="41"/>
      <c r="D292" s="218" t="s">
        <v>153</v>
      </c>
      <c r="E292" s="41"/>
      <c r="F292" s="219" t="s">
        <v>495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153</v>
      </c>
      <c r="AU292" s="18" t="s">
        <v>82</v>
      </c>
    </row>
    <row r="293" s="13" customFormat="1">
      <c r="A293" s="13"/>
      <c r="B293" s="223"/>
      <c r="C293" s="224"/>
      <c r="D293" s="225" t="s">
        <v>155</v>
      </c>
      <c r="E293" s="226" t="s">
        <v>19</v>
      </c>
      <c r="F293" s="227" t="s">
        <v>496</v>
      </c>
      <c r="G293" s="224"/>
      <c r="H293" s="228">
        <v>3.5099999999999998</v>
      </c>
      <c r="I293" s="229"/>
      <c r="J293" s="224"/>
      <c r="K293" s="224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155</v>
      </c>
      <c r="AU293" s="234" t="s">
        <v>82</v>
      </c>
      <c r="AV293" s="13" t="s">
        <v>82</v>
      </c>
      <c r="AW293" s="13" t="s">
        <v>33</v>
      </c>
      <c r="AX293" s="13" t="s">
        <v>80</v>
      </c>
      <c r="AY293" s="234" t="s">
        <v>144</v>
      </c>
    </row>
    <row r="294" s="2" customFormat="1" ht="19.8" customHeight="1">
      <c r="A294" s="39"/>
      <c r="B294" s="40"/>
      <c r="C294" s="205" t="s">
        <v>497</v>
      </c>
      <c r="D294" s="205" t="s">
        <v>146</v>
      </c>
      <c r="E294" s="206" t="s">
        <v>498</v>
      </c>
      <c r="F294" s="207" t="s">
        <v>499</v>
      </c>
      <c r="G294" s="208" t="s">
        <v>149</v>
      </c>
      <c r="H294" s="209">
        <v>3.3599999999999999</v>
      </c>
      <c r="I294" s="210"/>
      <c r="J294" s="211">
        <f>ROUND(I294*H294,2)</f>
        <v>0</v>
      </c>
      <c r="K294" s="207" t="s">
        <v>150</v>
      </c>
      <c r="L294" s="45"/>
      <c r="M294" s="212" t="s">
        <v>19</v>
      </c>
      <c r="N294" s="213" t="s">
        <v>43</v>
      </c>
      <c r="O294" s="85"/>
      <c r="P294" s="214">
        <f>O294*H294</f>
        <v>0</v>
      </c>
      <c r="Q294" s="214">
        <v>0.1231</v>
      </c>
      <c r="R294" s="214">
        <f>Q294*H294</f>
        <v>0.41361599999999998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151</v>
      </c>
      <c r="AT294" s="216" t="s">
        <v>146</v>
      </c>
      <c r="AU294" s="216" t="s">
        <v>82</v>
      </c>
      <c r="AY294" s="18" t="s">
        <v>144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80</v>
      </c>
      <c r="BK294" s="217">
        <f>ROUND(I294*H294,2)</f>
        <v>0</v>
      </c>
      <c r="BL294" s="18" t="s">
        <v>151</v>
      </c>
      <c r="BM294" s="216" t="s">
        <v>500</v>
      </c>
    </row>
    <row r="295" s="2" customFormat="1">
      <c r="A295" s="39"/>
      <c r="B295" s="40"/>
      <c r="C295" s="41"/>
      <c r="D295" s="218" t="s">
        <v>153</v>
      </c>
      <c r="E295" s="41"/>
      <c r="F295" s="219" t="s">
        <v>501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153</v>
      </c>
      <c r="AU295" s="18" t="s">
        <v>82</v>
      </c>
    </row>
    <row r="296" s="13" customFormat="1">
      <c r="A296" s="13"/>
      <c r="B296" s="223"/>
      <c r="C296" s="224"/>
      <c r="D296" s="225" t="s">
        <v>155</v>
      </c>
      <c r="E296" s="226" t="s">
        <v>19</v>
      </c>
      <c r="F296" s="227" t="s">
        <v>502</v>
      </c>
      <c r="G296" s="224"/>
      <c r="H296" s="228">
        <v>3.3599999999999999</v>
      </c>
      <c r="I296" s="229"/>
      <c r="J296" s="224"/>
      <c r="K296" s="224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155</v>
      </c>
      <c r="AU296" s="234" t="s">
        <v>82</v>
      </c>
      <c r="AV296" s="13" t="s">
        <v>82</v>
      </c>
      <c r="AW296" s="13" t="s">
        <v>33</v>
      </c>
      <c r="AX296" s="13" t="s">
        <v>80</v>
      </c>
      <c r="AY296" s="234" t="s">
        <v>144</v>
      </c>
    </row>
    <row r="297" s="2" customFormat="1" ht="14.4" customHeight="1">
      <c r="A297" s="39"/>
      <c r="B297" s="40"/>
      <c r="C297" s="205" t="s">
        <v>503</v>
      </c>
      <c r="D297" s="205" t="s">
        <v>146</v>
      </c>
      <c r="E297" s="206" t="s">
        <v>504</v>
      </c>
      <c r="F297" s="207" t="s">
        <v>505</v>
      </c>
      <c r="G297" s="208" t="s">
        <v>270</v>
      </c>
      <c r="H297" s="209">
        <v>1</v>
      </c>
      <c r="I297" s="210"/>
      <c r="J297" s="211">
        <f>ROUND(I297*H297,2)</f>
        <v>0</v>
      </c>
      <c r="K297" s="207" t="s">
        <v>19</v>
      </c>
      <c r="L297" s="45"/>
      <c r="M297" s="212" t="s">
        <v>19</v>
      </c>
      <c r="N297" s="213" t="s">
        <v>43</v>
      </c>
      <c r="O297" s="85"/>
      <c r="P297" s="214">
        <f>O297*H297</f>
        <v>0</v>
      </c>
      <c r="Q297" s="214">
        <v>0</v>
      </c>
      <c r="R297" s="214">
        <f>Q297*H297</f>
        <v>0</v>
      </c>
      <c r="S297" s="214">
        <v>0</v>
      </c>
      <c r="T297" s="21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6" t="s">
        <v>151</v>
      </c>
      <c r="AT297" s="216" t="s">
        <v>146</v>
      </c>
      <c r="AU297" s="216" t="s">
        <v>82</v>
      </c>
      <c r="AY297" s="18" t="s">
        <v>144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80</v>
      </c>
      <c r="BK297" s="217">
        <f>ROUND(I297*H297,2)</f>
        <v>0</v>
      </c>
      <c r="BL297" s="18" t="s">
        <v>151</v>
      </c>
      <c r="BM297" s="216" t="s">
        <v>506</v>
      </c>
    </row>
    <row r="298" s="2" customFormat="1" ht="14.4" customHeight="1">
      <c r="A298" s="39"/>
      <c r="B298" s="40"/>
      <c r="C298" s="205" t="s">
        <v>507</v>
      </c>
      <c r="D298" s="205" t="s">
        <v>146</v>
      </c>
      <c r="E298" s="206" t="s">
        <v>508</v>
      </c>
      <c r="F298" s="207" t="s">
        <v>509</v>
      </c>
      <c r="G298" s="208" t="s">
        <v>149</v>
      </c>
      <c r="H298" s="209">
        <v>1.25</v>
      </c>
      <c r="I298" s="210"/>
      <c r="J298" s="211">
        <f>ROUND(I298*H298,2)</f>
        <v>0</v>
      </c>
      <c r="K298" s="207" t="s">
        <v>150</v>
      </c>
      <c r="L298" s="45"/>
      <c r="M298" s="212" t="s">
        <v>19</v>
      </c>
      <c r="N298" s="213" t="s">
        <v>43</v>
      </c>
      <c r="O298" s="85"/>
      <c r="P298" s="214">
        <f>O298*H298</f>
        <v>0</v>
      </c>
      <c r="Q298" s="214">
        <v>0.1837</v>
      </c>
      <c r="R298" s="214">
        <f>Q298*H298</f>
        <v>0.229625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151</v>
      </c>
      <c r="AT298" s="216" t="s">
        <v>146</v>
      </c>
      <c r="AU298" s="216" t="s">
        <v>82</v>
      </c>
      <c r="AY298" s="18" t="s">
        <v>144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80</v>
      </c>
      <c r="BK298" s="217">
        <f>ROUND(I298*H298,2)</f>
        <v>0</v>
      </c>
      <c r="BL298" s="18" t="s">
        <v>151</v>
      </c>
      <c r="BM298" s="216" t="s">
        <v>510</v>
      </c>
    </row>
    <row r="299" s="2" customFormat="1">
      <c r="A299" s="39"/>
      <c r="B299" s="40"/>
      <c r="C299" s="41"/>
      <c r="D299" s="218" t="s">
        <v>153</v>
      </c>
      <c r="E299" s="41"/>
      <c r="F299" s="219" t="s">
        <v>511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153</v>
      </c>
      <c r="AU299" s="18" t="s">
        <v>82</v>
      </c>
    </row>
    <row r="300" s="13" customFormat="1">
      <c r="A300" s="13"/>
      <c r="B300" s="223"/>
      <c r="C300" s="224"/>
      <c r="D300" s="225" t="s">
        <v>155</v>
      </c>
      <c r="E300" s="226" t="s">
        <v>19</v>
      </c>
      <c r="F300" s="227" t="s">
        <v>512</v>
      </c>
      <c r="G300" s="224"/>
      <c r="H300" s="228">
        <v>1.25</v>
      </c>
      <c r="I300" s="229"/>
      <c r="J300" s="224"/>
      <c r="K300" s="224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155</v>
      </c>
      <c r="AU300" s="234" t="s">
        <v>82</v>
      </c>
      <c r="AV300" s="13" t="s">
        <v>82</v>
      </c>
      <c r="AW300" s="13" t="s">
        <v>33</v>
      </c>
      <c r="AX300" s="13" t="s">
        <v>80</v>
      </c>
      <c r="AY300" s="234" t="s">
        <v>144</v>
      </c>
    </row>
    <row r="301" s="2" customFormat="1" ht="19.8" customHeight="1">
      <c r="A301" s="39"/>
      <c r="B301" s="40"/>
      <c r="C301" s="205" t="s">
        <v>513</v>
      </c>
      <c r="D301" s="205" t="s">
        <v>146</v>
      </c>
      <c r="E301" s="206" t="s">
        <v>514</v>
      </c>
      <c r="F301" s="207" t="s">
        <v>515</v>
      </c>
      <c r="G301" s="208" t="s">
        <v>149</v>
      </c>
      <c r="H301" s="209">
        <v>1.25</v>
      </c>
      <c r="I301" s="210"/>
      <c r="J301" s="211">
        <f>ROUND(I301*H301,2)</f>
        <v>0</v>
      </c>
      <c r="K301" s="207" t="s">
        <v>150</v>
      </c>
      <c r="L301" s="45"/>
      <c r="M301" s="212" t="s">
        <v>19</v>
      </c>
      <c r="N301" s="213" t="s">
        <v>43</v>
      </c>
      <c r="O301" s="85"/>
      <c r="P301" s="214">
        <f>O301*H301</f>
        <v>0</v>
      </c>
      <c r="Q301" s="214">
        <v>0.25669999999999998</v>
      </c>
      <c r="R301" s="214">
        <f>Q301*H301</f>
        <v>0.32087499999999997</v>
      </c>
      <c r="S301" s="214">
        <v>0</v>
      </c>
      <c r="T301" s="21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6" t="s">
        <v>151</v>
      </c>
      <c r="AT301" s="216" t="s">
        <v>146</v>
      </c>
      <c r="AU301" s="216" t="s">
        <v>82</v>
      </c>
      <c r="AY301" s="18" t="s">
        <v>144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8" t="s">
        <v>80</v>
      </c>
      <c r="BK301" s="217">
        <f>ROUND(I301*H301,2)</f>
        <v>0</v>
      </c>
      <c r="BL301" s="18" t="s">
        <v>151</v>
      </c>
      <c r="BM301" s="216" t="s">
        <v>516</v>
      </c>
    </row>
    <row r="302" s="2" customFormat="1">
      <c r="A302" s="39"/>
      <c r="B302" s="40"/>
      <c r="C302" s="41"/>
      <c r="D302" s="218" t="s">
        <v>153</v>
      </c>
      <c r="E302" s="41"/>
      <c r="F302" s="219" t="s">
        <v>517</v>
      </c>
      <c r="G302" s="41"/>
      <c r="H302" s="41"/>
      <c r="I302" s="220"/>
      <c r="J302" s="41"/>
      <c r="K302" s="41"/>
      <c r="L302" s="45"/>
      <c r="M302" s="221"/>
      <c r="N302" s="222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153</v>
      </c>
      <c r="AU302" s="18" t="s">
        <v>82</v>
      </c>
    </row>
    <row r="303" s="13" customFormat="1">
      <c r="A303" s="13"/>
      <c r="B303" s="223"/>
      <c r="C303" s="224"/>
      <c r="D303" s="225" t="s">
        <v>155</v>
      </c>
      <c r="E303" s="226" t="s">
        <v>19</v>
      </c>
      <c r="F303" s="227" t="s">
        <v>512</v>
      </c>
      <c r="G303" s="224"/>
      <c r="H303" s="228">
        <v>1.25</v>
      </c>
      <c r="I303" s="229"/>
      <c r="J303" s="224"/>
      <c r="K303" s="224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155</v>
      </c>
      <c r="AU303" s="234" t="s">
        <v>82</v>
      </c>
      <c r="AV303" s="13" t="s">
        <v>82</v>
      </c>
      <c r="AW303" s="13" t="s">
        <v>33</v>
      </c>
      <c r="AX303" s="13" t="s">
        <v>80</v>
      </c>
      <c r="AY303" s="234" t="s">
        <v>144</v>
      </c>
    </row>
    <row r="304" s="2" customFormat="1" ht="19.8" customHeight="1">
      <c r="A304" s="39"/>
      <c r="B304" s="40"/>
      <c r="C304" s="205" t="s">
        <v>518</v>
      </c>
      <c r="D304" s="205" t="s">
        <v>146</v>
      </c>
      <c r="E304" s="206" t="s">
        <v>519</v>
      </c>
      <c r="F304" s="207" t="s">
        <v>520</v>
      </c>
      <c r="G304" s="208" t="s">
        <v>436</v>
      </c>
      <c r="H304" s="209">
        <v>3</v>
      </c>
      <c r="I304" s="210"/>
      <c r="J304" s="211">
        <f>ROUND(I304*H304,2)</f>
        <v>0</v>
      </c>
      <c r="K304" s="207" t="s">
        <v>150</v>
      </c>
      <c r="L304" s="45"/>
      <c r="M304" s="212" t="s">
        <v>19</v>
      </c>
      <c r="N304" s="213" t="s">
        <v>43</v>
      </c>
      <c r="O304" s="85"/>
      <c r="P304" s="214">
        <f>O304*H304</f>
        <v>0</v>
      </c>
      <c r="Q304" s="214">
        <v>0.12895000000000001</v>
      </c>
      <c r="R304" s="214">
        <f>Q304*H304</f>
        <v>0.38685000000000003</v>
      </c>
      <c r="S304" s="214">
        <v>0</v>
      </c>
      <c r="T304" s="21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151</v>
      </c>
      <c r="AT304" s="216" t="s">
        <v>146</v>
      </c>
      <c r="AU304" s="216" t="s">
        <v>82</v>
      </c>
      <c r="AY304" s="18" t="s">
        <v>144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80</v>
      </c>
      <c r="BK304" s="217">
        <f>ROUND(I304*H304,2)</f>
        <v>0</v>
      </c>
      <c r="BL304" s="18" t="s">
        <v>151</v>
      </c>
      <c r="BM304" s="216" t="s">
        <v>521</v>
      </c>
    </row>
    <row r="305" s="2" customFormat="1">
      <c r="A305" s="39"/>
      <c r="B305" s="40"/>
      <c r="C305" s="41"/>
      <c r="D305" s="218" t="s">
        <v>153</v>
      </c>
      <c r="E305" s="41"/>
      <c r="F305" s="219" t="s">
        <v>522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153</v>
      </c>
      <c r="AU305" s="18" t="s">
        <v>82</v>
      </c>
    </row>
    <row r="306" s="12" customFormat="1" ht="22.8" customHeight="1">
      <c r="A306" s="12"/>
      <c r="B306" s="189"/>
      <c r="C306" s="190"/>
      <c r="D306" s="191" t="s">
        <v>71</v>
      </c>
      <c r="E306" s="203" t="s">
        <v>197</v>
      </c>
      <c r="F306" s="203" t="s">
        <v>523</v>
      </c>
      <c r="G306" s="190"/>
      <c r="H306" s="190"/>
      <c r="I306" s="193"/>
      <c r="J306" s="204">
        <f>BK306</f>
        <v>0</v>
      </c>
      <c r="K306" s="190"/>
      <c r="L306" s="195"/>
      <c r="M306" s="196"/>
      <c r="N306" s="197"/>
      <c r="O306" s="197"/>
      <c r="P306" s="198">
        <f>SUM(P307:P391)</f>
        <v>0</v>
      </c>
      <c r="Q306" s="197"/>
      <c r="R306" s="198">
        <f>SUM(R307:R391)</f>
        <v>0.14541693</v>
      </c>
      <c r="S306" s="197"/>
      <c r="T306" s="199">
        <f>SUM(T307:T391)</f>
        <v>28.660443999999995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0" t="s">
        <v>80</v>
      </c>
      <c r="AT306" s="201" t="s">
        <v>71</v>
      </c>
      <c r="AU306" s="201" t="s">
        <v>80</v>
      </c>
      <c r="AY306" s="200" t="s">
        <v>144</v>
      </c>
      <c r="BK306" s="202">
        <f>SUM(BK307:BK391)</f>
        <v>0</v>
      </c>
    </row>
    <row r="307" s="2" customFormat="1" ht="22.2" customHeight="1">
      <c r="A307" s="39"/>
      <c r="B307" s="40"/>
      <c r="C307" s="205" t="s">
        <v>524</v>
      </c>
      <c r="D307" s="205" t="s">
        <v>146</v>
      </c>
      <c r="E307" s="206" t="s">
        <v>525</v>
      </c>
      <c r="F307" s="207" t="s">
        <v>526</v>
      </c>
      <c r="G307" s="208" t="s">
        <v>149</v>
      </c>
      <c r="H307" s="209">
        <v>180</v>
      </c>
      <c r="I307" s="210"/>
      <c r="J307" s="211">
        <f>ROUND(I307*H307,2)</f>
        <v>0</v>
      </c>
      <c r="K307" s="207" t="s">
        <v>150</v>
      </c>
      <c r="L307" s="45"/>
      <c r="M307" s="212" t="s">
        <v>19</v>
      </c>
      <c r="N307" s="213" t="s">
        <v>43</v>
      </c>
      <c r="O307" s="85"/>
      <c r="P307" s="214">
        <f>O307*H307</f>
        <v>0</v>
      </c>
      <c r="Q307" s="214">
        <v>0</v>
      </c>
      <c r="R307" s="214">
        <f>Q307*H307</f>
        <v>0</v>
      </c>
      <c r="S307" s="214">
        <v>0</v>
      </c>
      <c r="T307" s="21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6" t="s">
        <v>151</v>
      </c>
      <c r="AT307" s="216" t="s">
        <v>146</v>
      </c>
      <c r="AU307" s="216" t="s">
        <v>82</v>
      </c>
      <c r="AY307" s="18" t="s">
        <v>144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80</v>
      </c>
      <c r="BK307" s="217">
        <f>ROUND(I307*H307,2)</f>
        <v>0</v>
      </c>
      <c r="BL307" s="18" t="s">
        <v>151</v>
      </c>
      <c r="BM307" s="216" t="s">
        <v>527</v>
      </c>
    </row>
    <row r="308" s="2" customFormat="1">
      <c r="A308" s="39"/>
      <c r="B308" s="40"/>
      <c r="C308" s="41"/>
      <c r="D308" s="218" t="s">
        <v>153</v>
      </c>
      <c r="E308" s="41"/>
      <c r="F308" s="219" t="s">
        <v>528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153</v>
      </c>
      <c r="AU308" s="18" t="s">
        <v>82</v>
      </c>
    </row>
    <row r="309" s="13" customFormat="1">
      <c r="A309" s="13"/>
      <c r="B309" s="223"/>
      <c r="C309" s="224"/>
      <c r="D309" s="225" t="s">
        <v>155</v>
      </c>
      <c r="E309" s="226" t="s">
        <v>19</v>
      </c>
      <c r="F309" s="227" t="s">
        <v>529</v>
      </c>
      <c r="G309" s="224"/>
      <c r="H309" s="228">
        <v>180</v>
      </c>
      <c r="I309" s="229"/>
      <c r="J309" s="224"/>
      <c r="K309" s="224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155</v>
      </c>
      <c r="AU309" s="234" t="s">
        <v>82</v>
      </c>
      <c r="AV309" s="13" t="s">
        <v>82</v>
      </c>
      <c r="AW309" s="13" t="s">
        <v>33</v>
      </c>
      <c r="AX309" s="13" t="s">
        <v>80</v>
      </c>
      <c r="AY309" s="234" t="s">
        <v>144</v>
      </c>
    </row>
    <row r="310" s="2" customFormat="1" ht="22.2" customHeight="1">
      <c r="A310" s="39"/>
      <c r="B310" s="40"/>
      <c r="C310" s="205" t="s">
        <v>530</v>
      </c>
      <c r="D310" s="205" t="s">
        <v>146</v>
      </c>
      <c r="E310" s="206" t="s">
        <v>531</v>
      </c>
      <c r="F310" s="207" t="s">
        <v>532</v>
      </c>
      <c r="G310" s="208" t="s">
        <v>149</v>
      </c>
      <c r="H310" s="209">
        <v>16200</v>
      </c>
      <c r="I310" s="210"/>
      <c r="J310" s="211">
        <f>ROUND(I310*H310,2)</f>
        <v>0</v>
      </c>
      <c r="K310" s="207" t="s">
        <v>150</v>
      </c>
      <c r="L310" s="45"/>
      <c r="M310" s="212" t="s">
        <v>19</v>
      </c>
      <c r="N310" s="213" t="s">
        <v>43</v>
      </c>
      <c r="O310" s="85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151</v>
      </c>
      <c r="AT310" s="216" t="s">
        <v>146</v>
      </c>
      <c r="AU310" s="216" t="s">
        <v>82</v>
      </c>
      <c r="AY310" s="18" t="s">
        <v>144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80</v>
      </c>
      <c r="BK310" s="217">
        <f>ROUND(I310*H310,2)</f>
        <v>0</v>
      </c>
      <c r="BL310" s="18" t="s">
        <v>151</v>
      </c>
      <c r="BM310" s="216" t="s">
        <v>533</v>
      </c>
    </row>
    <row r="311" s="2" customFormat="1">
      <c r="A311" s="39"/>
      <c r="B311" s="40"/>
      <c r="C311" s="41"/>
      <c r="D311" s="218" t="s">
        <v>153</v>
      </c>
      <c r="E311" s="41"/>
      <c r="F311" s="219" t="s">
        <v>534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153</v>
      </c>
      <c r="AU311" s="18" t="s">
        <v>82</v>
      </c>
    </row>
    <row r="312" s="13" customFormat="1">
      <c r="A312" s="13"/>
      <c r="B312" s="223"/>
      <c r="C312" s="224"/>
      <c r="D312" s="225" t="s">
        <v>155</v>
      </c>
      <c r="E312" s="226" t="s">
        <v>19</v>
      </c>
      <c r="F312" s="227" t="s">
        <v>535</v>
      </c>
      <c r="G312" s="224"/>
      <c r="H312" s="228">
        <v>16200</v>
      </c>
      <c r="I312" s="229"/>
      <c r="J312" s="224"/>
      <c r="K312" s="224"/>
      <c r="L312" s="230"/>
      <c r="M312" s="231"/>
      <c r="N312" s="232"/>
      <c r="O312" s="232"/>
      <c r="P312" s="232"/>
      <c r="Q312" s="232"/>
      <c r="R312" s="232"/>
      <c r="S312" s="232"/>
      <c r="T312" s="23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4" t="s">
        <v>155</v>
      </c>
      <c r="AU312" s="234" t="s">
        <v>82</v>
      </c>
      <c r="AV312" s="13" t="s">
        <v>82</v>
      </c>
      <c r="AW312" s="13" t="s">
        <v>33</v>
      </c>
      <c r="AX312" s="13" t="s">
        <v>80</v>
      </c>
      <c r="AY312" s="234" t="s">
        <v>144</v>
      </c>
    </row>
    <row r="313" s="2" customFormat="1" ht="22.2" customHeight="1">
      <c r="A313" s="39"/>
      <c r="B313" s="40"/>
      <c r="C313" s="205" t="s">
        <v>536</v>
      </c>
      <c r="D313" s="205" t="s">
        <v>146</v>
      </c>
      <c r="E313" s="206" t="s">
        <v>537</v>
      </c>
      <c r="F313" s="207" t="s">
        <v>538</v>
      </c>
      <c r="G313" s="208" t="s">
        <v>149</v>
      </c>
      <c r="H313" s="209">
        <v>180</v>
      </c>
      <c r="I313" s="210"/>
      <c r="J313" s="211">
        <f>ROUND(I313*H313,2)</f>
        <v>0</v>
      </c>
      <c r="K313" s="207" t="s">
        <v>150</v>
      </c>
      <c r="L313" s="45"/>
      <c r="M313" s="212" t="s">
        <v>19</v>
      </c>
      <c r="N313" s="213" t="s">
        <v>43</v>
      </c>
      <c r="O313" s="85"/>
      <c r="P313" s="214">
        <f>O313*H313</f>
        <v>0</v>
      </c>
      <c r="Q313" s="214">
        <v>0</v>
      </c>
      <c r="R313" s="214">
        <f>Q313*H313</f>
        <v>0</v>
      </c>
      <c r="S313" s="214">
        <v>0</v>
      </c>
      <c r="T313" s="21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151</v>
      </c>
      <c r="AT313" s="216" t="s">
        <v>146</v>
      </c>
      <c r="AU313" s="216" t="s">
        <v>82</v>
      </c>
      <c r="AY313" s="18" t="s">
        <v>144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80</v>
      </c>
      <c r="BK313" s="217">
        <f>ROUND(I313*H313,2)</f>
        <v>0</v>
      </c>
      <c r="BL313" s="18" t="s">
        <v>151</v>
      </c>
      <c r="BM313" s="216" t="s">
        <v>539</v>
      </c>
    </row>
    <row r="314" s="2" customFormat="1">
      <c r="A314" s="39"/>
      <c r="B314" s="40"/>
      <c r="C314" s="41"/>
      <c r="D314" s="218" t="s">
        <v>153</v>
      </c>
      <c r="E314" s="41"/>
      <c r="F314" s="219" t="s">
        <v>540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153</v>
      </c>
      <c r="AU314" s="18" t="s">
        <v>82</v>
      </c>
    </row>
    <row r="315" s="2" customFormat="1" ht="14.4" customHeight="1">
      <c r="A315" s="39"/>
      <c r="B315" s="40"/>
      <c r="C315" s="205" t="s">
        <v>541</v>
      </c>
      <c r="D315" s="205" t="s">
        <v>146</v>
      </c>
      <c r="E315" s="206" t="s">
        <v>542</v>
      </c>
      <c r="F315" s="207" t="s">
        <v>543</v>
      </c>
      <c r="G315" s="208" t="s">
        <v>149</v>
      </c>
      <c r="H315" s="209">
        <v>180</v>
      </c>
      <c r="I315" s="210"/>
      <c r="J315" s="211">
        <f>ROUND(I315*H315,2)</f>
        <v>0</v>
      </c>
      <c r="K315" s="207" t="s">
        <v>150</v>
      </c>
      <c r="L315" s="45"/>
      <c r="M315" s="212" t="s">
        <v>19</v>
      </c>
      <c r="N315" s="213" t="s">
        <v>43</v>
      </c>
      <c r="O315" s="85"/>
      <c r="P315" s="214">
        <f>O315*H315</f>
        <v>0</v>
      </c>
      <c r="Q315" s="214">
        <v>0</v>
      </c>
      <c r="R315" s="214">
        <f>Q315*H315</f>
        <v>0</v>
      </c>
      <c r="S315" s="214">
        <v>0</v>
      </c>
      <c r="T315" s="21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6" t="s">
        <v>151</v>
      </c>
      <c r="AT315" s="216" t="s">
        <v>146</v>
      </c>
      <c r="AU315" s="216" t="s">
        <v>82</v>
      </c>
      <c r="AY315" s="18" t="s">
        <v>144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80</v>
      </c>
      <c r="BK315" s="217">
        <f>ROUND(I315*H315,2)</f>
        <v>0</v>
      </c>
      <c r="BL315" s="18" t="s">
        <v>151</v>
      </c>
      <c r="BM315" s="216" t="s">
        <v>544</v>
      </c>
    </row>
    <row r="316" s="2" customFormat="1">
      <c r="A316" s="39"/>
      <c r="B316" s="40"/>
      <c r="C316" s="41"/>
      <c r="D316" s="218" t="s">
        <v>153</v>
      </c>
      <c r="E316" s="41"/>
      <c r="F316" s="219" t="s">
        <v>545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153</v>
      </c>
      <c r="AU316" s="18" t="s">
        <v>82</v>
      </c>
    </row>
    <row r="317" s="2" customFormat="1" ht="14.4" customHeight="1">
      <c r="A317" s="39"/>
      <c r="B317" s="40"/>
      <c r="C317" s="205" t="s">
        <v>546</v>
      </c>
      <c r="D317" s="205" t="s">
        <v>146</v>
      </c>
      <c r="E317" s="206" t="s">
        <v>547</v>
      </c>
      <c r="F317" s="207" t="s">
        <v>548</v>
      </c>
      <c r="G317" s="208" t="s">
        <v>149</v>
      </c>
      <c r="H317" s="209">
        <v>16200</v>
      </c>
      <c r="I317" s="210"/>
      <c r="J317" s="211">
        <f>ROUND(I317*H317,2)</f>
        <v>0</v>
      </c>
      <c r="K317" s="207" t="s">
        <v>150</v>
      </c>
      <c r="L317" s="45"/>
      <c r="M317" s="212" t="s">
        <v>19</v>
      </c>
      <c r="N317" s="213" t="s">
        <v>43</v>
      </c>
      <c r="O317" s="85"/>
      <c r="P317" s="214">
        <f>O317*H317</f>
        <v>0</v>
      </c>
      <c r="Q317" s="214">
        <v>0</v>
      </c>
      <c r="R317" s="214">
        <f>Q317*H317</f>
        <v>0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151</v>
      </c>
      <c r="AT317" s="216" t="s">
        <v>146</v>
      </c>
      <c r="AU317" s="216" t="s">
        <v>82</v>
      </c>
      <c r="AY317" s="18" t="s">
        <v>144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80</v>
      </c>
      <c r="BK317" s="217">
        <f>ROUND(I317*H317,2)</f>
        <v>0</v>
      </c>
      <c r="BL317" s="18" t="s">
        <v>151</v>
      </c>
      <c r="BM317" s="216" t="s">
        <v>549</v>
      </c>
    </row>
    <row r="318" s="2" customFormat="1">
      <c r="A318" s="39"/>
      <c r="B318" s="40"/>
      <c r="C318" s="41"/>
      <c r="D318" s="218" t="s">
        <v>153</v>
      </c>
      <c r="E318" s="41"/>
      <c r="F318" s="219" t="s">
        <v>550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153</v>
      </c>
      <c r="AU318" s="18" t="s">
        <v>82</v>
      </c>
    </row>
    <row r="319" s="2" customFormat="1" ht="14.4" customHeight="1">
      <c r="A319" s="39"/>
      <c r="B319" s="40"/>
      <c r="C319" s="205" t="s">
        <v>551</v>
      </c>
      <c r="D319" s="205" t="s">
        <v>146</v>
      </c>
      <c r="E319" s="206" t="s">
        <v>552</v>
      </c>
      <c r="F319" s="207" t="s">
        <v>553</v>
      </c>
      <c r="G319" s="208" t="s">
        <v>149</v>
      </c>
      <c r="H319" s="209">
        <v>180</v>
      </c>
      <c r="I319" s="210"/>
      <c r="J319" s="211">
        <f>ROUND(I319*H319,2)</f>
        <v>0</v>
      </c>
      <c r="K319" s="207" t="s">
        <v>150</v>
      </c>
      <c r="L319" s="45"/>
      <c r="M319" s="212" t="s">
        <v>19</v>
      </c>
      <c r="N319" s="213" t="s">
        <v>43</v>
      </c>
      <c r="O319" s="85"/>
      <c r="P319" s="214">
        <f>O319*H319</f>
        <v>0</v>
      </c>
      <c r="Q319" s="214">
        <v>0</v>
      </c>
      <c r="R319" s="214">
        <f>Q319*H319</f>
        <v>0</v>
      </c>
      <c r="S319" s="214">
        <v>0</v>
      </c>
      <c r="T319" s="21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151</v>
      </c>
      <c r="AT319" s="216" t="s">
        <v>146</v>
      </c>
      <c r="AU319" s="216" t="s">
        <v>82</v>
      </c>
      <c r="AY319" s="18" t="s">
        <v>144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80</v>
      </c>
      <c r="BK319" s="217">
        <f>ROUND(I319*H319,2)</f>
        <v>0</v>
      </c>
      <c r="BL319" s="18" t="s">
        <v>151</v>
      </c>
      <c r="BM319" s="216" t="s">
        <v>554</v>
      </c>
    </row>
    <row r="320" s="2" customFormat="1">
      <c r="A320" s="39"/>
      <c r="B320" s="40"/>
      <c r="C320" s="41"/>
      <c r="D320" s="218" t="s">
        <v>153</v>
      </c>
      <c r="E320" s="41"/>
      <c r="F320" s="219" t="s">
        <v>555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153</v>
      </c>
      <c r="AU320" s="18" t="s">
        <v>82</v>
      </c>
    </row>
    <row r="321" s="2" customFormat="1" ht="22.2" customHeight="1">
      <c r="A321" s="39"/>
      <c r="B321" s="40"/>
      <c r="C321" s="205" t="s">
        <v>556</v>
      </c>
      <c r="D321" s="205" t="s">
        <v>146</v>
      </c>
      <c r="E321" s="206" t="s">
        <v>557</v>
      </c>
      <c r="F321" s="207" t="s">
        <v>558</v>
      </c>
      <c r="G321" s="208" t="s">
        <v>149</v>
      </c>
      <c r="H321" s="209">
        <v>716.15999999999997</v>
      </c>
      <c r="I321" s="210"/>
      <c r="J321" s="211">
        <f>ROUND(I321*H321,2)</f>
        <v>0</v>
      </c>
      <c r="K321" s="207" t="s">
        <v>150</v>
      </c>
      <c r="L321" s="45"/>
      <c r="M321" s="212" t="s">
        <v>19</v>
      </c>
      <c r="N321" s="213" t="s">
        <v>43</v>
      </c>
      <c r="O321" s="85"/>
      <c r="P321" s="214">
        <f>O321*H321</f>
        <v>0</v>
      </c>
      <c r="Q321" s="214">
        <v>0.00012999999999999999</v>
      </c>
      <c r="R321" s="214">
        <f>Q321*H321</f>
        <v>0.093100799999999984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151</v>
      </c>
      <c r="AT321" s="216" t="s">
        <v>146</v>
      </c>
      <c r="AU321" s="216" t="s">
        <v>82</v>
      </c>
      <c r="AY321" s="18" t="s">
        <v>144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80</v>
      </c>
      <c r="BK321" s="217">
        <f>ROUND(I321*H321,2)</f>
        <v>0</v>
      </c>
      <c r="BL321" s="18" t="s">
        <v>151</v>
      </c>
      <c r="BM321" s="216" t="s">
        <v>559</v>
      </c>
    </row>
    <row r="322" s="2" customFormat="1">
      <c r="A322" s="39"/>
      <c r="B322" s="40"/>
      <c r="C322" s="41"/>
      <c r="D322" s="218" t="s">
        <v>153</v>
      </c>
      <c r="E322" s="41"/>
      <c r="F322" s="219" t="s">
        <v>560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153</v>
      </c>
      <c r="AU322" s="18" t="s">
        <v>82</v>
      </c>
    </row>
    <row r="323" s="13" customFormat="1">
      <c r="A323" s="13"/>
      <c r="B323" s="223"/>
      <c r="C323" s="224"/>
      <c r="D323" s="225" t="s">
        <v>155</v>
      </c>
      <c r="E323" s="226" t="s">
        <v>19</v>
      </c>
      <c r="F323" s="227" t="s">
        <v>344</v>
      </c>
      <c r="G323" s="224"/>
      <c r="H323" s="228">
        <v>73.060000000000002</v>
      </c>
      <c r="I323" s="229"/>
      <c r="J323" s="224"/>
      <c r="K323" s="224"/>
      <c r="L323" s="230"/>
      <c r="M323" s="231"/>
      <c r="N323" s="232"/>
      <c r="O323" s="232"/>
      <c r="P323" s="232"/>
      <c r="Q323" s="232"/>
      <c r="R323" s="232"/>
      <c r="S323" s="232"/>
      <c r="T323" s="23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4" t="s">
        <v>155</v>
      </c>
      <c r="AU323" s="234" t="s">
        <v>82</v>
      </c>
      <c r="AV323" s="13" t="s">
        <v>82</v>
      </c>
      <c r="AW323" s="13" t="s">
        <v>33</v>
      </c>
      <c r="AX323" s="13" t="s">
        <v>72</v>
      </c>
      <c r="AY323" s="234" t="s">
        <v>144</v>
      </c>
    </row>
    <row r="324" s="13" customFormat="1">
      <c r="A324" s="13"/>
      <c r="B324" s="223"/>
      <c r="C324" s="224"/>
      <c r="D324" s="225" t="s">
        <v>155</v>
      </c>
      <c r="E324" s="226" t="s">
        <v>19</v>
      </c>
      <c r="F324" s="227" t="s">
        <v>345</v>
      </c>
      <c r="G324" s="224"/>
      <c r="H324" s="228">
        <v>321.61000000000001</v>
      </c>
      <c r="I324" s="229"/>
      <c r="J324" s="224"/>
      <c r="K324" s="224"/>
      <c r="L324" s="230"/>
      <c r="M324" s="231"/>
      <c r="N324" s="232"/>
      <c r="O324" s="232"/>
      <c r="P324" s="232"/>
      <c r="Q324" s="232"/>
      <c r="R324" s="232"/>
      <c r="S324" s="232"/>
      <c r="T324" s="23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4" t="s">
        <v>155</v>
      </c>
      <c r="AU324" s="234" t="s">
        <v>82</v>
      </c>
      <c r="AV324" s="13" t="s">
        <v>82</v>
      </c>
      <c r="AW324" s="13" t="s">
        <v>33</v>
      </c>
      <c r="AX324" s="13" t="s">
        <v>72</v>
      </c>
      <c r="AY324" s="234" t="s">
        <v>144</v>
      </c>
    </row>
    <row r="325" s="13" customFormat="1">
      <c r="A325" s="13"/>
      <c r="B325" s="223"/>
      <c r="C325" s="224"/>
      <c r="D325" s="225" t="s">
        <v>155</v>
      </c>
      <c r="E325" s="226" t="s">
        <v>19</v>
      </c>
      <c r="F325" s="227" t="s">
        <v>346</v>
      </c>
      <c r="G325" s="224"/>
      <c r="H325" s="228">
        <v>321.49000000000001</v>
      </c>
      <c r="I325" s="229"/>
      <c r="J325" s="224"/>
      <c r="K325" s="224"/>
      <c r="L325" s="230"/>
      <c r="M325" s="231"/>
      <c r="N325" s="232"/>
      <c r="O325" s="232"/>
      <c r="P325" s="232"/>
      <c r="Q325" s="232"/>
      <c r="R325" s="232"/>
      <c r="S325" s="232"/>
      <c r="T325" s="23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4" t="s">
        <v>155</v>
      </c>
      <c r="AU325" s="234" t="s">
        <v>82</v>
      </c>
      <c r="AV325" s="13" t="s">
        <v>82</v>
      </c>
      <c r="AW325" s="13" t="s">
        <v>33</v>
      </c>
      <c r="AX325" s="13" t="s">
        <v>72</v>
      </c>
      <c r="AY325" s="234" t="s">
        <v>144</v>
      </c>
    </row>
    <row r="326" s="15" customFormat="1">
      <c r="A326" s="15"/>
      <c r="B326" s="245"/>
      <c r="C326" s="246"/>
      <c r="D326" s="225" t="s">
        <v>155</v>
      </c>
      <c r="E326" s="247" t="s">
        <v>19</v>
      </c>
      <c r="F326" s="248" t="s">
        <v>266</v>
      </c>
      <c r="G326" s="246"/>
      <c r="H326" s="249">
        <v>716.16000000000008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55" t="s">
        <v>155</v>
      </c>
      <c r="AU326" s="255" t="s">
        <v>82</v>
      </c>
      <c r="AV326" s="15" t="s">
        <v>151</v>
      </c>
      <c r="AW326" s="15" t="s">
        <v>33</v>
      </c>
      <c r="AX326" s="15" t="s">
        <v>80</v>
      </c>
      <c r="AY326" s="255" t="s">
        <v>144</v>
      </c>
    </row>
    <row r="327" s="2" customFormat="1" ht="19.8" customHeight="1">
      <c r="A327" s="39"/>
      <c r="B327" s="40"/>
      <c r="C327" s="205" t="s">
        <v>561</v>
      </c>
      <c r="D327" s="205" t="s">
        <v>146</v>
      </c>
      <c r="E327" s="206" t="s">
        <v>562</v>
      </c>
      <c r="F327" s="207" t="s">
        <v>563</v>
      </c>
      <c r="G327" s="208" t="s">
        <v>436</v>
      </c>
      <c r="H327" s="209">
        <v>13.199999999999999</v>
      </c>
      <c r="I327" s="210"/>
      <c r="J327" s="211">
        <f>ROUND(I327*H327,2)</f>
        <v>0</v>
      </c>
      <c r="K327" s="207" t="s">
        <v>150</v>
      </c>
      <c r="L327" s="45"/>
      <c r="M327" s="212" t="s">
        <v>19</v>
      </c>
      <c r="N327" s="213" t="s">
        <v>43</v>
      </c>
      <c r="O327" s="85"/>
      <c r="P327" s="214">
        <f>O327*H327</f>
        <v>0</v>
      </c>
      <c r="Q327" s="214">
        <v>0</v>
      </c>
      <c r="R327" s="214">
        <f>Q327*H327</f>
        <v>0</v>
      </c>
      <c r="S327" s="214">
        <v>0</v>
      </c>
      <c r="T327" s="21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6" t="s">
        <v>151</v>
      </c>
      <c r="AT327" s="216" t="s">
        <v>146</v>
      </c>
      <c r="AU327" s="216" t="s">
        <v>82</v>
      </c>
      <c r="AY327" s="18" t="s">
        <v>144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80</v>
      </c>
      <c r="BK327" s="217">
        <f>ROUND(I327*H327,2)</f>
        <v>0</v>
      </c>
      <c r="BL327" s="18" t="s">
        <v>151</v>
      </c>
      <c r="BM327" s="216" t="s">
        <v>564</v>
      </c>
    </row>
    <row r="328" s="2" customFormat="1">
      <c r="A328" s="39"/>
      <c r="B328" s="40"/>
      <c r="C328" s="41"/>
      <c r="D328" s="218" t="s">
        <v>153</v>
      </c>
      <c r="E328" s="41"/>
      <c r="F328" s="219" t="s">
        <v>565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153</v>
      </c>
      <c r="AU328" s="18" t="s">
        <v>82</v>
      </c>
    </row>
    <row r="329" s="13" customFormat="1">
      <c r="A329" s="13"/>
      <c r="B329" s="223"/>
      <c r="C329" s="224"/>
      <c r="D329" s="225" t="s">
        <v>155</v>
      </c>
      <c r="E329" s="226" t="s">
        <v>19</v>
      </c>
      <c r="F329" s="227" t="s">
        <v>566</v>
      </c>
      <c r="G329" s="224"/>
      <c r="H329" s="228">
        <v>13.199999999999999</v>
      </c>
      <c r="I329" s="229"/>
      <c r="J329" s="224"/>
      <c r="K329" s="224"/>
      <c r="L329" s="230"/>
      <c r="M329" s="231"/>
      <c r="N329" s="232"/>
      <c r="O329" s="232"/>
      <c r="P329" s="232"/>
      <c r="Q329" s="232"/>
      <c r="R329" s="232"/>
      <c r="S329" s="232"/>
      <c r="T329" s="23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4" t="s">
        <v>155</v>
      </c>
      <c r="AU329" s="234" t="s">
        <v>82</v>
      </c>
      <c r="AV329" s="13" t="s">
        <v>82</v>
      </c>
      <c r="AW329" s="13" t="s">
        <v>33</v>
      </c>
      <c r="AX329" s="13" t="s">
        <v>80</v>
      </c>
      <c r="AY329" s="234" t="s">
        <v>144</v>
      </c>
    </row>
    <row r="330" s="2" customFormat="1" ht="22.2" customHeight="1">
      <c r="A330" s="39"/>
      <c r="B330" s="40"/>
      <c r="C330" s="205" t="s">
        <v>567</v>
      </c>
      <c r="D330" s="205" t="s">
        <v>146</v>
      </c>
      <c r="E330" s="206" t="s">
        <v>568</v>
      </c>
      <c r="F330" s="207" t="s">
        <v>569</v>
      </c>
      <c r="G330" s="208" t="s">
        <v>436</v>
      </c>
      <c r="H330" s="209">
        <v>1188</v>
      </c>
      <c r="I330" s="210"/>
      <c r="J330" s="211">
        <f>ROUND(I330*H330,2)</f>
        <v>0</v>
      </c>
      <c r="K330" s="207" t="s">
        <v>150</v>
      </c>
      <c r="L330" s="45"/>
      <c r="M330" s="212" t="s">
        <v>19</v>
      </c>
      <c r="N330" s="213" t="s">
        <v>43</v>
      </c>
      <c r="O330" s="85"/>
      <c r="P330" s="214">
        <f>O330*H330</f>
        <v>0</v>
      </c>
      <c r="Q330" s="214">
        <v>0</v>
      </c>
      <c r="R330" s="214">
        <f>Q330*H330</f>
        <v>0</v>
      </c>
      <c r="S330" s="214">
        <v>0</v>
      </c>
      <c r="T330" s="21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6" t="s">
        <v>151</v>
      </c>
      <c r="AT330" s="216" t="s">
        <v>146</v>
      </c>
      <c r="AU330" s="216" t="s">
        <v>82</v>
      </c>
      <c r="AY330" s="18" t="s">
        <v>144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8" t="s">
        <v>80</v>
      </c>
      <c r="BK330" s="217">
        <f>ROUND(I330*H330,2)</f>
        <v>0</v>
      </c>
      <c r="BL330" s="18" t="s">
        <v>151</v>
      </c>
      <c r="BM330" s="216" t="s">
        <v>570</v>
      </c>
    </row>
    <row r="331" s="2" customFormat="1">
      <c r="A331" s="39"/>
      <c r="B331" s="40"/>
      <c r="C331" s="41"/>
      <c r="D331" s="218" t="s">
        <v>153</v>
      </c>
      <c r="E331" s="41"/>
      <c r="F331" s="219" t="s">
        <v>571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153</v>
      </c>
      <c r="AU331" s="18" t="s">
        <v>82</v>
      </c>
    </row>
    <row r="332" s="13" customFormat="1">
      <c r="A332" s="13"/>
      <c r="B332" s="223"/>
      <c r="C332" s="224"/>
      <c r="D332" s="225" t="s">
        <v>155</v>
      </c>
      <c r="E332" s="226" t="s">
        <v>19</v>
      </c>
      <c r="F332" s="227" t="s">
        <v>572</v>
      </c>
      <c r="G332" s="224"/>
      <c r="H332" s="228">
        <v>1188</v>
      </c>
      <c r="I332" s="229"/>
      <c r="J332" s="224"/>
      <c r="K332" s="224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155</v>
      </c>
      <c r="AU332" s="234" t="s">
        <v>82</v>
      </c>
      <c r="AV332" s="13" t="s">
        <v>82</v>
      </c>
      <c r="AW332" s="13" t="s">
        <v>33</v>
      </c>
      <c r="AX332" s="13" t="s">
        <v>80</v>
      </c>
      <c r="AY332" s="234" t="s">
        <v>144</v>
      </c>
    </row>
    <row r="333" s="2" customFormat="1" ht="19.8" customHeight="1">
      <c r="A333" s="39"/>
      <c r="B333" s="40"/>
      <c r="C333" s="205" t="s">
        <v>573</v>
      </c>
      <c r="D333" s="205" t="s">
        <v>146</v>
      </c>
      <c r="E333" s="206" t="s">
        <v>574</v>
      </c>
      <c r="F333" s="207" t="s">
        <v>575</v>
      </c>
      <c r="G333" s="208" t="s">
        <v>436</v>
      </c>
      <c r="H333" s="209">
        <v>13.199999999999999</v>
      </c>
      <c r="I333" s="210"/>
      <c r="J333" s="211">
        <f>ROUND(I333*H333,2)</f>
        <v>0</v>
      </c>
      <c r="K333" s="207" t="s">
        <v>150</v>
      </c>
      <c r="L333" s="45"/>
      <c r="M333" s="212" t="s">
        <v>19</v>
      </c>
      <c r="N333" s="213" t="s">
        <v>43</v>
      </c>
      <c r="O333" s="85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151</v>
      </c>
      <c r="AT333" s="216" t="s">
        <v>146</v>
      </c>
      <c r="AU333" s="216" t="s">
        <v>82</v>
      </c>
      <c r="AY333" s="18" t="s">
        <v>144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80</v>
      </c>
      <c r="BK333" s="217">
        <f>ROUND(I333*H333,2)</f>
        <v>0</v>
      </c>
      <c r="BL333" s="18" t="s">
        <v>151</v>
      </c>
      <c r="BM333" s="216" t="s">
        <v>576</v>
      </c>
    </row>
    <row r="334" s="2" customFormat="1">
      <c r="A334" s="39"/>
      <c r="B334" s="40"/>
      <c r="C334" s="41"/>
      <c r="D334" s="218" t="s">
        <v>153</v>
      </c>
      <c r="E334" s="41"/>
      <c r="F334" s="219" t="s">
        <v>577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153</v>
      </c>
      <c r="AU334" s="18" t="s">
        <v>82</v>
      </c>
    </row>
    <row r="335" s="2" customFormat="1" ht="22.2" customHeight="1">
      <c r="A335" s="39"/>
      <c r="B335" s="40"/>
      <c r="C335" s="205" t="s">
        <v>578</v>
      </c>
      <c r="D335" s="205" t="s">
        <v>146</v>
      </c>
      <c r="E335" s="206" t="s">
        <v>579</v>
      </c>
      <c r="F335" s="207" t="s">
        <v>580</v>
      </c>
      <c r="G335" s="208" t="s">
        <v>149</v>
      </c>
      <c r="H335" s="209">
        <v>716.15999999999997</v>
      </c>
      <c r="I335" s="210"/>
      <c r="J335" s="211">
        <f>ROUND(I335*H335,2)</f>
        <v>0</v>
      </c>
      <c r="K335" s="207" t="s">
        <v>150</v>
      </c>
      <c r="L335" s="45"/>
      <c r="M335" s="212" t="s">
        <v>19</v>
      </c>
      <c r="N335" s="213" t="s">
        <v>43</v>
      </c>
      <c r="O335" s="85"/>
      <c r="P335" s="214">
        <f>O335*H335</f>
        <v>0</v>
      </c>
      <c r="Q335" s="214">
        <v>4.0000000000000003E-05</v>
      </c>
      <c r="R335" s="214">
        <f>Q335*H335</f>
        <v>0.028646400000000002</v>
      </c>
      <c r="S335" s="214">
        <v>0</v>
      </c>
      <c r="T335" s="21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6" t="s">
        <v>151</v>
      </c>
      <c r="AT335" s="216" t="s">
        <v>146</v>
      </c>
      <c r="AU335" s="216" t="s">
        <v>82</v>
      </c>
      <c r="AY335" s="18" t="s">
        <v>144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8" t="s">
        <v>80</v>
      </c>
      <c r="BK335" s="217">
        <f>ROUND(I335*H335,2)</f>
        <v>0</v>
      </c>
      <c r="BL335" s="18" t="s">
        <v>151</v>
      </c>
      <c r="BM335" s="216" t="s">
        <v>581</v>
      </c>
    </row>
    <row r="336" s="2" customFormat="1">
      <c r="A336" s="39"/>
      <c r="B336" s="40"/>
      <c r="C336" s="41"/>
      <c r="D336" s="218" t="s">
        <v>153</v>
      </c>
      <c r="E336" s="41"/>
      <c r="F336" s="219" t="s">
        <v>582</v>
      </c>
      <c r="G336" s="41"/>
      <c r="H336" s="41"/>
      <c r="I336" s="220"/>
      <c r="J336" s="41"/>
      <c r="K336" s="41"/>
      <c r="L336" s="45"/>
      <c r="M336" s="221"/>
      <c r="N336" s="222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153</v>
      </c>
      <c r="AU336" s="18" t="s">
        <v>82</v>
      </c>
    </row>
    <row r="337" s="2" customFormat="1" ht="22.2" customHeight="1">
      <c r="A337" s="39"/>
      <c r="B337" s="40"/>
      <c r="C337" s="205" t="s">
        <v>583</v>
      </c>
      <c r="D337" s="205" t="s">
        <v>146</v>
      </c>
      <c r="E337" s="206" t="s">
        <v>584</v>
      </c>
      <c r="F337" s="207" t="s">
        <v>585</v>
      </c>
      <c r="G337" s="208" t="s">
        <v>149</v>
      </c>
      <c r="H337" s="209">
        <v>37.570999999999998</v>
      </c>
      <c r="I337" s="210"/>
      <c r="J337" s="211">
        <f>ROUND(I337*H337,2)</f>
        <v>0</v>
      </c>
      <c r="K337" s="207" t="s">
        <v>150</v>
      </c>
      <c r="L337" s="45"/>
      <c r="M337" s="212" t="s">
        <v>19</v>
      </c>
      <c r="N337" s="213" t="s">
        <v>43</v>
      </c>
      <c r="O337" s="85"/>
      <c r="P337" s="214">
        <f>O337*H337</f>
        <v>0</v>
      </c>
      <c r="Q337" s="214">
        <v>0.00063000000000000003</v>
      </c>
      <c r="R337" s="214">
        <f>Q337*H337</f>
        <v>0.02366973</v>
      </c>
      <c r="S337" s="214">
        <v>0</v>
      </c>
      <c r="T337" s="21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6" t="s">
        <v>151</v>
      </c>
      <c r="AT337" s="216" t="s">
        <v>146</v>
      </c>
      <c r="AU337" s="216" t="s">
        <v>82</v>
      </c>
      <c r="AY337" s="18" t="s">
        <v>144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80</v>
      </c>
      <c r="BK337" s="217">
        <f>ROUND(I337*H337,2)</f>
        <v>0</v>
      </c>
      <c r="BL337" s="18" t="s">
        <v>151</v>
      </c>
      <c r="BM337" s="216" t="s">
        <v>586</v>
      </c>
    </row>
    <row r="338" s="2" customFormat="1">
      <c r="A338" s="39"/>
      <c r="B338" s="40"/>
      <c r="C338" s="41"/>
      <c r="D338" s="218" t="s">
        <v>153</v>
      </c>
      <c r="E338" s="41"/>
      <c r="F338" s="219" t="s">
        <v>587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153</v>
      </c>
      <c r="AU338" s="18" t="s">
        <v>82</v>
      </c>
    </row>
    <row r="339" s="13" customFormat="1">
      <c r="A339" s="13"/>
      <c r="B339" s="223"/>
      <c r="C339" s="224"/>
      <c r="D339" s="225" t="s">
        <v>155</v>
      </c>
      <c r="E339" s="226" t="s">
        <v>19</v>
      </c>
      <c r="F339" s="227" t="s">
        <v>588</v>
      </c>
      <c r="G339" s="224"/>
      <c r="H339" s="228">
        <v>37.570999999999998</v>
      </c>
      <c r="I339" s="229"/>
      <c r="J339" s="224"/>
      <c r="K339" s="224"/>
      <c r="L339" s="230"/>
      <c r="M339" s="231"/>
      <c r="N339" s="232"/>
      <c r="O339" s="232"/>
      <c r="P339" s="232"/>
      <c r="Q339" s="232"/>
      <c r="R339" s="232"/>
      <c r="S339" s="232"/>
      <c r="T339" s="23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4" t="s">
        <v>155</v>
      </c>
      <c r="AU339" s="234" t="s">
        <v>82</v>
      </c>
      <c r="AV339" s="13" t="s">
        <v>82</v>
      </c>
      <c r="AW339" s="13" t="s">
        <v>33</v>
      </c>
      <c r="AX339" s="13" t="s">
        <v>80</v>
      </c>
      <c r="AY339" s="234" t="s">
        <v>144</v>
      </c>
    </row>
    <row r="340" s="2" customFormat="1" ht="22.2" customHeight="1">
      <c r="A340" s="39"/>
      <c r="B340" s="40"/>
      <c r="C340" s="205" t="s">
        <v>589</v>
      </c>
      <c r="D340" s="205" t="s">
        <v>146</v>
      </c>
      <c r="E340" s="206" t="s">
        <v>590</v>
      </c>
      <c r="F340" s="207" t="s">
        <v>591</v>
      </c>
      <c r="G340" s="208" t="s">
        <v>159</v>
      </c>
      <c r="H340" s="209">
        <v>1.6799999999999999</v>
      </c>
      <c r="I340" s="210"/>
      <c r="J340" s="211">
        <f>ROUND(I340*H340,2)</f>
        <v>0</v>
      </c>
      <c r="K340" s="207" t="s">
        <v>150</v>
      </c>
      <c r="L340" s="45"/>
      <c r="M340" s="212" t="s">
        <v>19</v>
      </c>
      <c r="N340" s="213" t="s">
        <v>43</v>
      </c>
      <c r="O340" s="85"/>
      <c r="P340" s="214">
        <f>O340*H340</f>
        <v>0</v>
      </c>
      <c r="Q340" s="214">
        <v>0</v>
      </c>
      <c r="R340" s="214">
        <f>Q340*H340</f>
        <v>0</v>
      </c>
      <c r="S340" s="214">
        <v>1.8</v>
      </c>
      <c r="T340" s="215">
        <f>S340*H340</f>
        <v>3.024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6" t="s">
        <v>151</v>
      </c>
      <c r="AT340" s="216" t="s">
        <v>146</v>
      </c>
      <c r="AU340" s="216" t="s">
        <v>82</v>
      </c>
      <c r="AY340" s="18" t="s">
        <v>144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8" t="s">
        <v>80</v>
      </c>
      <c r="BK340" s="217">
        <f>ROUND(I340*H340,2)</f>
        <v>0</v>
      </c>
      <c r="BL340" s="18" t="s">
        <v>151</v>
      </c>
      <c r="BM340" s="216" t="s">
        <v>592</v>
      </c>
    </row>
    <row r="341" s="2" customFormat="1">
      <c r="A341" s="39"/>
      <c r="B341" s="40"/>
      <c r="C341" s="41"/>
      <c r="D341" s="218" t="s">
        <v>153</v>
      </c>
      <c r="E341" s="41"/>
      <c r="F341" s="219" t="s">
        <v>593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153</v>
      </c>
      <c r="AU341" s="18" t="s">
        <v>82</v>
      </c>
    </row>
    <row r="342" s="13" customFormat="1">
      <c r="A342" s="13"/>
      <c r="B342" s="223"/>
      <c r="C342" s="224"/>
      <c r="D342" s="225" t="s">
        <v>155</v>
      </c>
      <c r="E342" s="226" t="s">
        <v>19</v>
      </c>
      <c r="F342" s="227" t="s">
        <v>594</v>
      </c>
      <c r="G342" s="224"/>
      <c r="H342" s="228">
        <v>0.83999999999999997</v>
      </c>
      <c r="I342" s="229"/>
      <c r="J342" s="224"/>
      <c r="K342" s="224"/>
      <c r="L342" s="230"/>
      <c r="M342" s="231"/>
      <c r="N342" s="232"/>
      <c r="O342" s="232"/>
      <c r="P342" s="232"/>
      <c r="Q342" s="232"/>
      <c r="R342" s="232"/>
      <c r="S342" s="232"/>
      <c r="T342" s="23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4" t="s">
        <v>155</v>
      </c>
      <c r="AU342" s="234" t="s">
        <v>82</v>
      </c>
      <c r="AV342" s="13" t="s">
        <v>82</v>
      </c>
      <c r="AW342" s="13" t="s">
        <v>33</v>
      </c>
      <c r="AX342" s="13" t="s">
        <v>72</v>
      </c>
      <c r="AY342" s="234" t="s">
        <v>144</v>
      </c>
    </row>
    <row r="343" s="13" customFormat="1">
      <c r="A343" s="13"/>
      <c r="B343" s="223"/>
      <c r="C343" s="224"/>
      <c r="D343" s="225" t="s">
        <v>155</v>
      </c>
      <c r="E343" s="226" t="s">
        <v>19</v>
      </c>
      <c r="F343" s="227" t="s">
        <v>595</v>
      </c>
      <c r="G343" s="224"/>
      <c r="H343" s="228">
        <v>0.83999999999999997</v>
      </c>
      <c r="I343" s="229"/>
      <c r="J343" s="224"/>
      <c r="K343" s="224"/>
      <c r="L343" s="230"/>
      <c r="M343" s="231"/>
      <c r="N343" s="232"/>
      <c r="O343" s="232"/>
      <c r="P343" s="232"/>
      <c r="Q343" s="232"/>
      <c r="R343" s="232"/>
      <c r="S343" s="232"/>
      <c r="T343" s="23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4" t="s">
        <v>155</v>
      </c>
      <c r="AU343" s="234" t="s">
        <v>82</v>
      </c>
      <c r="AV343" s="13" t="s">
        <v>82</v>
      </c>
      <c r="AW343" s="13" t="s">
        <v>33</v>
      </c>
      <c r="AX343" s="13" t="s">
        <v>72</v>
      </c>
      <c r="AY343" s="234" t="s">
        <v>144</v>
      </c>
    </row>
    <row r="344" s="15" customFormat="1">
      <c r="A344" s="15"/>
      <c r="B344" s="245"/>
      <c r="C344" s="246"/>
      <c r="D344" s="225" t="s">
        <v>155</v>
      </c>
      <c r="E344" s="247" t="s">
        <v>19</v>
      </c>
      <c r="F344" s="248" t="s">
        <v>266</v>
      </c>
      <c r="G344" s="246"/>
      <c r="H344" s="249">
        <v>1.6799999999999999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55" t="s">
        <v>155</v>
      </c>
      <c r="AU344" s="255" t="s">
        <v>82</v>
      </c>
      <c r="AV344" s="15" t="s">
        <v>151</v>
      </c>
      <c r="AW344" s="15" t="s">
        <v>33</v>
      </c>
      <c r="AX344" s="15" t="s">
        <v>80</v>
      </c>
      <c r="AY344" s="255" t="s">
        <v>144</v>
      </c>
    </row>
    <row r="345" s="2" customFormat="1" ht="22.2" customHeight="1">
      <c r="A345" s="39"/>
      <c r="B345" s="40"/>
      <c r="C345" s="205" t="s">
        <v>596</v>
      </c>
      <c r="D345" s="205" t="s">
        <v>146</v>
      </c>
      <c r="E345" s="206" t="s">
        <v>597</v>
      </c>
      <c r="F345" s="207" t="s">
        <v>598</v>
      </c>
      <c r="G345" s="208" t="s">
        <v>159</v>
      </c>
      <c r="H345" s="209">
        <v>3.4460000000000002</v>
      </c>
      <c r="I345" s="210"/>
      <c r="J345" s="211">
        <f>ROUND(I345*H345,2)</f>
        <v>0</v>
      </c>
      <c r="K345" s="207" t="s">
        <v>150</v>
      </c>
      <c r="L345" s="45"/>
      <c r="M345" s="212" t="s">
        <v>19</v>
      </c>
      <c r="N345" s="213" t="s">
        <v>43</v>
      </c>
      <c r="O345" s="85"/>
      <c r="P345" s="214">
        <f>O345*H345</f>
        <v>0</v>
      </c>
      <c r="Q345" s="214">
        <v>0</v>
      </c>
      <c r="R345" s="214">
        <f>Q345*H345</f>
        <v>0</v>
      </c>
      <c r="S345" s="214">
        <v>1.8</v>
      </c>
      <c r="T345" s="215">
        <f>S345*H345</f>
        <v>6.2028000000000008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6" t="s">
        <v>151</v>
      </c>
      <c r="AT345" s="216" t="s">
        <v>146</v>
      </c>
      <c r="AU345" s="216" t="s">
        <v>82</v>
      </c>
      <c r="AY345" s="18" t="s">
        <v>144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8" t="s">
        <v>80</v>
      </c>
      <c r="BK345" s="217">
        <f>ROUND(I345*H345,2)</f>
        <v>0</v>
      </c>
      <c r="BL345" s="18" t="s">
        <v>151</v>
      </c>
      <c r="BM345" s="216" t="s">
        <v>599</v>
      </c>
    </row>
    <row r="346" s="2" customFormat="1">
      <c r="A346" s="39"/>
      <c r="B346" s="40"/>
      <c r="C346" s="41"/>
      <c r="D346" s="218" t="s">
        <v>153</v>
      </c>
      <c r="E346" s="41"/>
      <c r="F346" s="219" t="s">
        <v>600</v>
      </c>
      <c r="G346" s="41"/>
      <c r="H346" s="41"/>
      <c r="I346" s="220"/>
      <c r="J346" s="41"/>
      <c r="K346" s="41"/>
      <c r="L346" s="45"/>
      <c r="M346" s="221"/>
      <c r="N346" s="222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153</v>
      </c>
      <c r="AU346" s="18" t="s">
        <v>82</v>
      </c>
    </row>
    <row r="347" s="13" customFormat="1">
      <c r="A347" s="13"/>
      <c r="B347" s="223"/>
      <c r="C347" s="224"/>
      <c r="D347" s="225" t="s">
        <v>155</v>
      </c>
      <c r="E347" s="226" t="s">
        <v>19</v>
      </c>
      <c r="F347" s="227" t="s">
        <v>601</v>
      </c>
      <c r="G347" s="224"/>
      <c r="H347" s="228">
        <v>3.4460000000000002</v>
      </c>
      <c r="I347" s="229"/>
      <c r="J347" s="224"/>
      <c r="K347" s="224"/>
      <c r="L347" s="230"/>
      <c r="M347" s="231"/>
      <c r="N347" s="232"/>
      <c r="O347" s="232"/>
      <c r="P347" s="232"/>
      <c r="Q347" s="232"/>
      <c r="R347" s="232"/>
      <c r="S347" s="232"/>
      <c r="T347" s="23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4" t="s">
        <v>155</v>
      </c>
      <c r="AU347" s="234" t="s">
        <v>82</v>
      </c>
      <c r="AV347" s="13" t="s">
        <v>82</v>
      </c>
      <c r="AW347" s="13" t="s">
        <v>33</v>
      </c>
      <c r="AX347" s="13" t="s">
        <v>80</v>
      </c>
      <c r="AY347" s="234" t="s">
        <v>144</v>
      </c>
    </row>
    <row r="348" s="2" customFormat="1" ht="14.4" customHeight="1">
      <c r="A348" s="39"/>
      <c r="B348" s="40"/>
      <c r="C348" s="205" t="s">
        <v>602</v>
      </c>
      <c r="D348" s="205" t="s">
        <v>146</v>
      </c>
      <c r="E348" s="206" t="s">
        <v>603</v>
      </c>
      <c r="F348" s="207" t="s">
        <v>604</v>
      </c>
      <c r="G348" s="208" t="s">
        <v>159</v>
      </c>
      <c r="H348" s="209">
        <v>0.105</v>
      </c>
      <c r="I348" s="210"/>
      <c r="J348" s="211">
        <f>ROUND(I348*H348,2)</f>
        <v>0</v>
      </c>
      <c r="K348" s="207" t="s">
        <v>150</v>
      </c>
      <c r="L348" s="45"/>
      <c r="M348" s="212" t="s">
        <v>19</v>
      </c>
      <c r="N348" s="213" t="s">
        <v>43</v>
      </c>
      <c r="O348" s="85"/>
      <c r="P348" s="214">
        <f>O348*H348</f>
        <v>0</v>
      </c>
      <c r="Q348" s="214">
        <v>0</v>
      </c>
      <c r="R348" s="214">
        <f>Q348*H348</f>
        <v>0</v>
      </c>
      <c r="S348" s="214">
        <v>2.2000000000000002</v>
      </c>
      <c r="T348" s="215">
        <f>S348*H348</f>
        <v>0.23100000000000001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151</v>
      </c>
      <c r="AT348" s="216" t="s">
        <v>146</v>
      </c>
      <c r="AU348" s="216" t="s">
        <v>82</v>
      </c>
      <c r="AY348" s="18" t="s">
        <v>144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80</v>
      </c>
      <c r="BK348" s="217">
        <f>ROUND(I348*H348,2)</f>
        <v>0</v>
      </c>
      <c r="BL348" s="18" t="s">
        <v>151</v>
      </c>
      <c r="BM348" s="216" t="s">
        <v>605</v>
      </c>
    </row>
    <row r="349" s="2" customFormat="1">
      <c r="A349" s="39"/>
      <c r="B349" s="40"/>
      <c r="C349" s="41"/>
      <c r="D349" s="218" t="s">
        <v>153</v>
      </c>
      <c r="E349" s="41"/>
      <c r="F349" s="219" t="s">
        <v>606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153</v>
      </c>
      <c r="AU349" s="18" t="s">
        <v>82</v>
      </c>
    </row>
    <row r="350" s="13" customFormat="1">
      <c r="A350" s="13"/>
      <c r="B350" s="223"/>
      <c r="C350" s="224"/>
      <c r="D350" s="225" t="s">
        <v>155</v>
      </c>
      <c r="E350" s="226" t="s">
        <v>19</v>
      </c>
      <c r="F350" s="227" t="s">
        <v>607</v>
      </c>
      <c r="G350" s="224"/>
      <c r="H350" s="228">
        <v>0.069000000000000006</v>
      </c>
      <c r="I350" s="229"/>
      <c r="J350" s="224"/>
      <c r="K350" s="224"/>
      <c r="L350" s="230"/>
      <c r="M350" s="231"/>
      <c r="N350" s="232"/>
      <c r="O350" s="232"/>
      <c r="P350" s="232"/>
      <c r="Q350" s="232"/>
      <c r="R350" s="232"/>
      <c r="S350" s="232"/>
      <c r="T350" s="23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4" t="s">
        <v>155</v>
      </c>
      <c r="AU350" s="234" t="s">
        <v>82</v>
      </c>
      <c r="AV350" s="13" t="s">
        <v>82</v>
      </c>
      <c r="AW350" s="13" t="s">
        <v>33</v>
      </c>
      <c r="AX350" s="13" t="s">
        <v>72</v>
      </c>
      <c r="AY350" s="234" t="s">
        <v>144</v>
      </c>
    </row>
    <row r="351" s="13" customFormat="1">
      <c r="A351" s="13"/>
      <c r="B351" s="223"/>
      <c r="C351" s="224"/>
      <c r="D351" s="225" t="s">
        <v>155</v>
      </c>
      <c r="E351" s="226" t="s">
        <v>19</v>
      </c>
      <c r="F351" s="227" t="s">
        <v>608</v>
      </c>
      <c r="G351" s="224"/>
      <c r="H351" s="228">
        <v>0.035999999999999997</v>
      </c>
      <c r="I351" s="229"/>
      <c r="J351" s="224"/>
      <c r="K351" s="224"/>
      <c r="L351" s="230"/>
      <c r="M351" s="231"/>
      <c r="N351" s="232"/>
      <c r="O351" s="232"/>
      <c r="P351" s="232"/>
      <c r="Q351" s="232"/>
      <c r="R351" s="232"/>
      <c r="S351" s="232"/>
      <c r="T351" s="23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4" t="s">
        <v>155</v>
      </c>
      <c r="AU351" s="234" t="s">
        <v>82</v>
      </c>
      <c r="AV351" s="13" t="s">
        <v>82</v>
      </c>
      <c r="AW351" s="13" t="s">
        <v>33</v>
      </c>
      <c r="AX351" s="13" t="s">
        <v>72</v>
      </c>
      <c r="AY351" s="234" t="s">
        <v>144</v>
      </c>
    </row>
    <row r="352" s="15" customFormat="1">
      <c r="A352" s="15"/>
      <c r="B352" s="245"/>
      <c r="C352" s="246"/>
      <c r="D352" s="225" t="s">
        <v>155</v>
      </c>
      <c r="E352" s="247" t="s">
        <v>19</v>
      </c>
      <c r="F352" s="248" t="s">
        <v>266</v>
      </c>
      <c r="G352" s="246"/>
      <c r="H352" s="249">
        <v>0.10500000000000001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55" t="s">
        <v>155</v>
      </c>
      <c r="AU352" s="255" t="s">
        <v>82</v>
      </c>
      <c r="AV352" s="15" t="s">
        <v>151</v>
      </c>
      <c r="AW352" s="15" t="s">
        <v>33</v>
      </c>
      <c r="AX352" s="15" t="s">
        <v>80</v>
      </c>
      <c r="AY352" s="255" t="s">
        <v>144</v>
      </c>
    </row>
    <row r="353" s="2" customFormat="1" ht="22.2" customHeight="1">
      <c r="A353" s="39"/>
      <c r="B353" s="40"/>
      <c r="C353" s="205" t="s">
        <v>609</v>
      </c>
      <c r="D353" s="205" t="s">
        <v>146</v>
      </c>
      <c r="E353" s="206" t="s">
        <v>610</v>
      </c>
      <c r="F353" s="207" t="s">
        <v>611</v>
      </c>
      <c r="G353" s="208" t="s">
        <v>149</v>
      </c>
      <c r="H353" s="209">
        <v>177.21000000000001</v>
      </c>
      <c r="I353" s="210"/>
      <c r="J353" s="211">
        <f>ROUND(I353*H353,2)</f>
        <v>0</v>
      </c>
      <c r="K353" s="207" t="s">
        <v>150</v>
      </c>
      <c r="L353" s="45"/>
      <c r="M353" s="212" t="s">
        <v>19</v>
      </c>
      <c r="N353" s="213" t="s">
        <v>43</v>
      </c>
      <c r="O353" s="85"/>
      <c r="P353" s="214">
        <f>O353*H353</f>
        <v>0</v>
      </c>
      <c r="Q353" s="214">
        <v>0</v>
      </c>
      <c r="R353" s="214">
        <f>Q353*H353</f>
        <v>0</v>
      </c>
      <c r="S353" s="214">
        <v>0.057000000000000002</v>
      </c>
      <c r="T353" s="215">
        <f>S353*H353</f>
        <v>10.10097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6" t="s">
        <v>151</v>
      </c>
      <c r="AT353" s="216" t="s">
        <v>146</v>
      </c>
      <c r="AU353" s="216" t="s">
        <v>82</v>
      </c>
      <c r="AY353" s="18" t="s">
        <v>144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8" t="s">
        <v>80</v>
      </c>
      <c r="BK353" s="217">
        <f>ROUND(I353*H353,2)</f>
        <v>0</v>
      </c>
      <c r="BL353" s="18" t="s">
        <v>151</v>
      </c>
      <c r="BM353" s="216" t="s">
        <v>612</v>
      </c>
    </row>
    <row r="354" s="2" customFormat="1">
      <c r="A354" s="39"/>
      <c r="B354" s="40"/>
      <c r="C354" s="41"/>
      <c r="D354" s="218" t="s">
        <v>153</v>
      </c>
      <c r="E354" s="41"/>
      <c r="F354" s="219" t="s">
        <v>613</v>
      </c>
      <c r="G354" s="41"/>
      <c r="H354" s="41"/>
      <c r="I354" s="220"/>
      <c r="J354" s="41"/>
      <c r="K354" s="41"/>
      <c r="L354" s="45"/>
      <c r="M354" s="221"/>
      <c r="N354" s="222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153</v>
      </c>
      <c r="AU354" s="18" t="s">
        <v>82</v>
      </c>
    </row>
    <row r="355" s="13" customFormat="1">
      <c r="A355" s="13"/>
      <c r="B355" s="223"/>
      <c r="C355" s="224"/>
      <c r="D355" s="225" t="s">
        <v>155</v>
      </c>
      <c r="E355" s="226" t="s">
        <v>19</v>
      </c>
      <c r="F355" s="227" t="s">
        <v>614</v>
      </c>
      <c r="G355" s="224"/>
      <c r="H355" s="228">
        <v>88.599999999999994</v>
      </c>
      <c r="I355" s="229"/>
      <c r="J355" s="224"/>
      <c r="K355" s="224"/>
      <c r="L355" s="230"/>
      <c r="M355" s="231"/>
      <c r="N355" s="232"/>
      <c r="O355" s="232"/>
      <c r="P355" s="232"/>
      <c r="Q355" s="232"/>
      <c r="R355" s="232"/>
      <c r="S355" s="232"/>
      <c r="T355" s="23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4" t="s">
        <v>155</v>
      </c>
      <c r="AU355" s="234" t="s">
        <v>82</v>
      </c>
      <c r="AV355" s="13" t="s">
        <v>82</v>
      </c>
      <c r="AW355" s="13" t="s">
        <v>33</v>
      </c>
      <c r="AX355" s="13" t="s">
        <v>72</v>
      </c>
      <c r="AY355" s="234" t="s">
        <v>144</v>
      </c>
    </row>
    <row r="356" s="13" customFormat="1">
      <c r="A356" s="13"/>
      <c r="B356" s="223"/>
      <c r="C356" s="224"/>
      <c r="D356" s="225" t="s">
        <v>155</v>
      </c>
      <c r="E356" s="226" t="s">
        <v>19</v>
      </c>
      <c r="F356" s="227" t="s">
        <v>615</v>
      </c>
      <c r="G356" s="224"/>
      <c r="H356" s="228">
        <v>88.609999999999999</v>
      </c>
      <c r="I356" s="229"/>
      <c r="J356" s="224"/>
      <c r="K356" s="224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155</v>
      </c>
      <c r="AU356" s="234" t="s">
        <v>82</v>
      </c>
      <c r="AV356" s="13" t="s">
        <v>82</v>
      </c>
      <c r="AW356" s="13" t="s">
        <v>33</v>
      </c>
      <c r="AX356" s="13" t="s">
        <v>72</v>
      </c>
      <c r="AY356" s="234" t="s">
        <v>144</v>
      </c>
    </row>
    <row r="357" s="15" customFormat="1">
      <c r="A357" s="15"/>
      <c r="B357" s="245"/>
      <c r="C357" s="246"/>
      <c r="D357" s="225" t="s">
        <v>155</v>
      </c>
      <c r="E357" s="247" t="s">
        <v>19</v>
      </c>
      <c r="F357" s="248" t="s">
        <v>266</v>
      </c>
      <c r="G357" s="246"/>
      <c r="H357" s="249">
        <v>177.20999999999998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55" t="s">
        <v>155</v>
      </c>
      <c r="AU357" s="255" t="s">
        <v>82</v>
      </c>
      <c r="AV357" s="15" t="s">
        <v>151</v>
      </c>
      <c r="AW357" s="15" t="s">
        <v>33</v>
      </c>
      <c r="AX357" s="15" t="s">
        <v>80</v>
      </c>
      <c r="AY357" s="255" t="s">
        <v>144</v>
      </c>
    </row>
    <row r="358" s="2" customFormat="1" ht="22.2" customHeight="1">
      <c r="A358" s="39"/>
      <c r="B358" s="40"/>
      <c r="C358" s="205" t="s">
        <v>616</v>
      </c>
      <c r="D358" s="205" t="s">
        <v>146</v>
      </c>
      <c r="E358" s="206" t="s">
        <v>617</v>
      </c>
      <c r="F358" s="207" t="s">
        <v>618</v>
      </c>
      <c r="G358" s="208" t="s">
        <v>149</v>
      </c>
      <c r="H358" s="209">
        <v>27.32</v>
      </c>
      <c r="I358" s="210"/>
      <c r="J358" s="211">
        <f>ROUND(I358*H358,2)</f>
        <v>0</v>
      </c>
      <c r="K358" s="207" t="s">
        <v>150</v>
      </c>
      <c r="L358" s="45"/>
      <c r="M358" s="212" t="s">
        <v>19</v>
      </c>
      <c r="N358" s="213" t="s">
        <v>43</v>
      </c>
      <c r="O358" s="85"/>
      <c r="P358" s="214">
        <f>O358*H358</f>
        <v>0</v>
      </c>
      <c r="Q358" s="214">
        <v>0</v>
      </c>
      <c r="R358" s="214">
        <f>Q358*H358</f>
        <v>0</v>
      </c>
      <c r="S358" s="214">
        <v>0.075999999999999998</v>
      </c>
      <c r="T358" s="215">
        <f>S358*H358</f>
        <v>2.0763199999999999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6" t="s">
        <v>151</v>
      </c>
      <c r="AT358" s="216" t="s">
        <v>146</v>
      </c>
      <c r="AU358" s="216" t="s">
        <v>82</v>
      </c>
      <c r="AY358" s="18" t="s">
        <v>144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8" t="s">
        <v>80</v>
      </c>
      <c r="BK358" s="217">
        <f>ROUND(I358*H358,2)</f>
        <v>0</v>
      </c>
      <c r="BL358" s="18" t="s">
        <v>151</v>
      </c>
      <c r="BM358" s="216" t="s">
        <v>619</v>
      </c>
    </row>
    <row r="359" s="2" customFormat="1">
      <c r="A359" s="39"/>
      <c r="B359" s="40"/>
      <c r="C359" s="41"/>
      <c r="D359" s="218" t="s">
        <v>153</v>
      </c>
      <c r="E359" s="41"/>
      <c r="F359" s="219" t="s">
        <v>620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153</v>
      </c>
      <c r="AU359" s="18" t="s">
        <v>82</v>
      </c>
    </row>
    <row r="360" s="13" customFormat="1">
      <c r="A360" s="13"/>
      <c r="B360" s="223"/>
      <c r="C360" s="224"/>
      <c r="D360" s="225" t="s">
        <v>155</v>
      </c>
      <c r="E360" s="226" t="s">
        <v>19</v>
      </c>
      <c r="F360" s="227" t="s">
        <v>621</v>
      </c>
      <c r="G360" s="224"/>
      <c r="H360" s="228">
        <v>2.9199999999999999</v>
      </c>
      <c r="I360" s="229"/>
      <c r="J360" s="224"/>
      <c r="K360" s="224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155</v>
      </c>
      <c r="AU360" s="234" t="s">
        <v>82</v>
      </c>
      <c r="AV360" s="13" t="s">
        <v>82</v>
      </c>
      <c r="AW360" s="13" t="s">
        <v>33</v>
      </c>
      <c r="AX360" s="13" t="s">
        <v>72</v>
      </c>
      <c r="AY360" s="234" t="s">
        <v>144</v>
      </c>
    </row>
    <row r="361" s="13" customFormat="1">
      <c r="A361" s="13"/>
      <c r="B361" s="223"/>
      <c r="C361" s="224"/>
      <c r="D361" s="225" t="s">
        <v>155</v>
      </c>
      <c r="E361" s="226" t="s">
        <v>19</v>
      </c>
      <c r="F361" s="227" t="s">
        <v>622</v>
      </c>
      <c r="G361" s="224"/>
      <c r="H361" s="228">
        <v>12.199999999999999</v>
      </c>
      <c r="I361" s="229"/>
      <c r="J361" s="224"/>
      <c r="K361" s="224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155</v>
      </c>
      <c r="AU361" s="234" t="s">
        <v>82</v>
      </c>
      <c r="AV361" s="13" t="s">
        <v>82</v>
      </c>
      <c r="AW361" s="13" t="s">
        <v>33</v>
      </c>
      <c r="AX361" s="13" t="s">
        <v>72</v>
      </c>
      <c r="AY361" s="234" t="s">
        <v>144</v>
      </c>
    </row>
    <row r="362" s="13" customFormat="1">
      <c r="A362" s="13"/>
      <c r="B362" s="223"/>
      <c r="C362" s="224"/>
      <c r="D362" s="225" t="s">
        <v>155</v>
      </c>
      <c r="E362" s="226" t="s">
        <v>19</v>
      </c>
      <c r="F362" s="227" t="s">
        <v>623</v>
      </c>
      <c r="G362" s="224"/>
      <c r="H362" s="228">
        <v>12.199999999999999</v>
      </c>
      <c r="I362" s="229"/>
      <c r="J362" s="224"/>
      <c r="K362" s="224"/>
      <c r="L362" s="230"/>
      <c r="M362" s="231"/>
      <c r="N362" s="232"/>
      <c r="O362" s="232"/>
      <c r="P362" s="232"/>
      <c r="Q362" s="232"/>
      <c r="R362" s="232"/>
      <c r="S362" s="232"/>
      <c r="T362" s="23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4" t="s">
        <v>155</v>
      </c>
      <c r="AU362" s="234" t="s">
        <v>82</v>
      </c>
      <c r="AV362" s="13" t="s">
        <v>82</v>
      </c>
      <c r="AW362" s="13" t="s">
        <v>33</v>
      </c>
      <c r="AX362" s="13" t="s">
        <v>72</v>
      </c>
      <c r="AY362" s="234" t="s">
        <v>144</v>
      </c>
    </row>
    <row r="363" s="15" customFormat="1">
      <c r="A363" s="15"/>
      <c r="B363" s="245"/>
      <c r="C363" s="246"/>
      <c r="D363" s="225" t="s">
        <v>155</v>
      </c>
      <c r="E363" s="247" t="s">
        <v>19</v>
      </c>
      <c r="F363" s="248" t="s">
        <v>266</v>
      </c>
      <c r="G363" s="246"/>
      <c r="H363" s="249">
        <v>27.32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55" t="s">
        <v>155</v>
      </c>
      <c r="AU363" s="255" t="s">
        <v>82</v>
      </c>
      <c r="AV363" s="15" t="s">
        <v>151</v>
      </c>
      <c r="AW363" s="15" t="s">
        <v>33</v>
      </c>
      <c r="AX363" s="15" t="s">
        <v>80</v>
      </c>
      <c r="AY363" s="255" t="s">
        <v>144</v>
      </c>
    </row>
    <row r="364" s="2" customFormat="1" ht="22.2" customHeight="1">
      <c r="A364" s="39"/>
      <c r="B364" s="40"/>
      <c r="C364" s="205" t="s">
        <v>624</v>
      </c>
      <c r="D364" s="205" t="s">
        <v>146</v>
      </c>
      <c r="E364" s="206" t="s">
        <v>625</v>
      </c>
      <c r="F364" s="207" t="s">
        <v>626</v>
      </c>
      <c r="G364" s="208" t="s">
        <v>149</v>
      </c>
      <c r="H364" s="209">
        <v>15.286</v>
      </c>
      <c r="I364" s="210"/>
      <c r="J364" s="211">
        <f>ROUND(I364*H364,2)</f>
        <v>0</v>
      </c>
      <c r="K364" s="207" t="s">
        <v>150</v>
      </c>
      <c r="L364" s="45"/>
      <c r="M364" s="212" t="s">
        <v>19</v>
      </c>
      <c r="N364" s="213" t="s">
        <v>43</v>
      </c>
      <c r="O364" s="85"/>
      <c r="P364" s="214">
        <f>O364*H364</f>
        <v>0</v>
      </c>
      <c r="Q364" s="214">
        <v>0</v>
      </c>
      <c r="R364" s="214">
        <f>Q364*H364</f>
        <v>0</v>
      </c>
      <c r="S364" s="214">
        <v>0.063</v>
      </c>
      <c r="T364" s="215">
        <f>S364*H364</f>
        <v>0.96301799999999993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6" t="s">
        <v>151</v>
      </c>
      <c r="AT364" s="216" t="s">
        <v>146</v>
      </c>
      <c r="AU364" s="216" t="s">
        <v>82</v>
      </c>
      <c r="AY364" s="18" t="s">
        <v>144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8" t="s">
        <v>80</v>
      </c>
      <c r="BK364" s="217">
        <f>ROUND(I364*H364,2)</f>
        <v>0</v>
      </c>
      <c r="BL364" s="18" t="s">
        <v>151</v>
      </c>
      <c r="BM364" s="216" t="s">
        <v>627</v>
      </c>
    </row>
    <row r="365" s="2" customFormat="1">
      <c r="A365" s="39"/>
      <c r="B365" s="40"/>
      <c r="C365" s="41"/>
      <c r="D365" s="218" t="s">
        <v>153</v>
      </c>
      <c r="E365" s="41"/>
      <c r="F365" s="219" t="s">
        <v>628</v>
      </c>
      <c r="G365" s="41"/>
      <c r="H365" s="41"/>
      <c r="I365" s="220"/>
      <c r="J365" s="41"/>
      <c r="K365" s="41"/>
      <c r="L365" s="45"/>
      <c r="M365" s="221"/>
      <c r="N365" s="222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153</v>
      </c>
      <c r="AU365" s="18" t="s">
        <v>82</v>
      </c>
    </row>
    <row r="366" s="13" customFormat="1">
      <c r="A366" s="13"/>
      <c r="B366" s="223"/>
      <c r="C366" s="224"/>
      <c r="D366" s="225" t="s">
        <v>155</v>
      </c>
      <c r="E366" s="226" t="s">
        <v>19</v>
      </c>
      <c r="F366" s="227" t="s">
        <v>629</v>
      </c>
      <c r="G366" s="224"/>
      <c r="H366" s="228">
        <v>5.3659999999999997</v>
      </c>
      <c r="I366" s="229"/>
      <c r="J366" s="224"/>
      <c r="K366" s="224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155</v>
      </c>
      <c r="AU366" s="234" t="s">
        <v>82</v>
      </c>
      <c r="AV366" s="13" t="s">
        <v>82</v>
      </c>
      <c r="AW366" s="13" t="s">
        <v>33</v>
      </c>
      <c r="AX366" s="13" t="s">
        <v>72</v>
      </c>
      <c r="AY366" s="234" t="s">
        <v>144</v>
      </c>
    </row>
    <row r="367" s="13" customFormat="1">
      <c r="A367" s="13"/>
      <c r="B367" s="223"/>
      <c r="C367" s="224"/>
      <c r="D367" s="225" t="s">
        <v>155</v>
      </c>
      <c r="E367" s="226" t="s">
        <v>19</v>
      </c>
      <c r="F367" s="227" t="s">
        <v>630</v>
      </c>
      <c r="G367" s="224"/>
      <c r="H367" s="228">
        <v>4.96</v>
      </c>
      <c r="I367" s="229"/>
      <c r="J367" s="224"/>
      <c r="K367" s="224"/>
      <c r="L367" s="230"/>
      <c r="M367" s="231"/>
      <c r="N367" s="232"/>
      <c r="O367" s="232"/>
      <c r="P367" s="232"/>
      <c r="Q367" s="232"/>
      <c r="R367" s="232"/>
      <c r="S367" s="232"/>
      <c r="T367" s="23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4" t="s">
        <v>155</v>
      </c>
      <c r="AU367" s="234" t="s">
        <v>82</v>
      </c>
      <c r="AV367" s="13" t="s">
        <v>82</v>
      </c>
      <c r="AW367" s="13" t="s">
        <v>33</v>
      </c>
      <c r="AX367" s="13" t="s">
        <v>72</v>
      </c>
      <c r="AY367" s="234" t="s">
        <v>144</v>
      </c>
    </row>
    <row r="368" s="13" customFormat="1">
      <c r="A368" s="13"/>
      <c r="B368" s="223"/>
      <c r="C368" s="224"/>
      <c r="D368" s="225" t="s">
        <v>155</v>
      </c>
      <c r="E368" s="226" t="s">
        <v>19</v>
      </c>
      <c r="F368" s="227" t="s">
        <v>631</v>
      </c>
      <c r="G368" s="224"/>
      <c r="H368" s="228">
        <v>4.96</v>
      </c>
      <c r="I368" s="229"/>
      <c r="J368" s="224"/>
      <c r="K368" s="224"/>
      <c r="L368" s="230"/>
      <c r="M368" s="231"/>
      <c r="N368" s="232"/>
      <c r="O368" s="232"/>
      <c r="P368" s="232"/>
      <c r="Q368" s="232"/>
      <c r="R368" s="232"/>
      <c r="S368" s="232"/>
      <c r="T368" s="23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4" t="s">
        <v>155</v>
      </c>
      <c r="AU368" s="234" t="s">
        <v>82</v>
      </c>
      <c r="AV368" s="13" t="s">
        <v>82</v>
      </c>
      <c r="AW368" s="13" t="s">
        <v>33</v>
      </c>
      <c r="AX368" s="13" t="s">
        <v>72</v>
      </c>
      <c r="AY368" s="234" t="s">
        <v>144</v>
      </c>
    </row>
    <row r="369" s="15" customFormat="1">
      <c r="A369" s="15"/>
      <c r="B369" s="245"/>
      <c r="C369" s="246"/>
      <c r="D369" s="225" t="s">
        <v>155</v>
      </c>
      <c r="E369" s="247" t="s">
        <v>19</v>
      </c>
      <c r="F369" s="248" t="s">
        <v>266</v>
      </c>
      <c r="G369" s="246"/>
      <c r="H369" s="249">
        <v>15.286000000000001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55" t="s">
        <v>155</v>
      </c>
      <c r="AU369" s="255" t="s">
        <v>82</v>
      </c>
      <c r="AV369" s="15" t="s">
        <v>151</v>
      </c>
      <c r="AW369" s="15" t="s">
        <v>33</v>
      </c>
      <c r="AX369" s="15" t="s">
        <v>80</v>
      </c>
      <c r="AY369" s="255" t="s">
        <v>144</v>
      </c>
    </row>
    <row r="370" s="2" customFormat="1" ht="19.8" customHeight="1">
      <c r="A370" s="39"/>
      <c r="B370" s="40"/>
      <c r="C370" s="205" t="s">
        <v>632</v>
      </c>
      <c r="D370" s="205" t="s">
        <v>146</v>
      </c>
      <c r="E370" s="206" t="s">
        <v>633</v>
      </c>
      <c r="F370" s="207" t="s">
        <v>634</v>
      </c>
      <c r="G370" s="208" t="s">
        <v>149</v>
      </c>
      <c r="H370" s="209">
        <v>19.280000000000001</v>
      </c>
      <c r="I370" s="210"/>
      <c r="J370" s="211">
        <f>ROUND(I370*H370,2)</f>
        <v>0</v>
      </c>
      <c r="K370" s="207" t="s">
        <v>150</v>
      </c>
      <c r="L370" s="45"/>
      <c r="M370" s="212" t="s">
        <v>19</v>
      </c>
      <c r="N370" s="213" t="s">
        <v>43</v>
      </c>
      <c r="O370" s="85"/>
      <c r="P370" s="214">
        <f>O370*H370</f>
        <v>0</v>
      </c>
      <c r="Q370" s="214">
        <v>0</v>
      </c>
      <c r="R370" s="214">
        <f>Q370*H370</f>
        <v>0</v>
      </c>
      <c r="S370" s="214">
        <v>0.042999999999999997</v>
      </c>
      <c r="T370" s="215">
        <f>S370*H370</f>
        <v>0.82904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6" t="s">
        <v>151</v>
      </c>
      <c r="AT370" s="216" t="s">
        <v>146</v>
      </c>
      <c r="AU370" s="216" t="s">
        <v>82</v>
      </c>
      <c r="AY370" s="18" t="s">
        <v>144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8" t="s">
        <v>80</v>
      </c>
      <c r="BK370" s="217">
        <f>ROUND(I370*H370,2)</f>
        <v>0</v>
      </c>
      <c r="BL370" s="18" t="s">
        <v>151</v>
      </c>
      <c r="BM370" s="216" t="s">
        <v>635</v>
      </c>
    </row>
    <row r="371" s="2" customFormat="1">
      <c r="A371" s="39"/>
      <c r="B371" s="40"/>
      <c r="C371" s="41"/>
      <c r="D371" s="218" t="s">
        <v>153</v>
      </c>
      <c r="E371" s="41"/>
      <c r="F371" s="219" t="s">
        <v>636</v>
      </c>
      <c r="G371" s="41"/>
      <c r="H371" s="41"/>
      <c r="I371" s="220"/>
      <c r="J371" s="41"/>
      <c r="K371" s="41"/>
      <c r="L371" s="45"/>
      <c r="M371" s="221"/>
      <c r="N371" s="222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153</v>
      </c>
      <c r="AU371" s="18" t="s">
        <v>82</v>
      </c>
    </row>
    <row r="372" s="13" customFormat="1">
      <c r="A372" s="13"/>
      <c r="B372" s="223"/>
      <c r="C372" s="224"/>
      <c r="D372" s="225" t="s">
        <v>155</v>
      </c>
      <c r="E372" s="226" t="s">
        <v>19</v>
      </c>
      <c r="F372" s="227" t="s">
        <v>637</v>
      </c>
      <c r="G372" s="224"/>
      <c r="H372" s="228">
        <v>9.6280000000000001</v>
      </c>
      <c r="I372" s="229"/>
      <c r="J372" s="224"/>
      <c r="K372" s="224"/>
      <c r="L372" s="230"/>
      <c r="M372" s="231"/>
      <c r="N372" s="232"/>
      <c r="O372" s="232"/>
      <c r="P372" s="232"/>
      <c r="Q372" s="232"/>
      <c r="R372" s="232"/>
      <c r="S372" s="232"/>
      <c r="T372" s="23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4" t="s">
        <v>155</v>
      </c>
      <c r="AU372" s="234" t="s">
        <v>82</v>
      </c>
      <c r="AV372" s="13" t="s">
        <v>82</v>
      </c>
      <c r="AW372" s="13" t="s">
        <v>33</v>
      </c>
      <c r="AX372" s="13" t="s">
        <v>72</v>
      </c>
      <c r="AY372" s="234" t="s">
        <v>144</v>
      </c>
    </row>
    <row r="373" s="13" customFormat="1">
      <c r="A373" s="13"/>
      <c r="B373" s="223"/>
      <c r="C373" s="224"/>
      <c r="D373" s="225" t="s">
        <v>155</v>
      </c>
      <c r="E373" s="226" t="s">
        <v>19</v>
      </c>
      <c r="F373" s="227" t="s">
        <v>638</v>
      </c>
      <c r="G373" s="224"/>
      <c r="H373" s="228">
        <v>4.8259999999999996</v>
      </c>
      <c r="I373" s="229"/>
      <c r="J373" s="224"/>
      <c r="K373" s="224"/>
      <c r="L373" s="230"/>
      <c r="M373" s="231"/>
      <c r="N373" s="232"/>
      <c r="O373" s="232"/>
      <c r="P373" s="232"/>
      <c r="Q373" s="232"/>
      <c r="R373" s="232"/>
      <c r="S373" s="232"/>
      <c r="T373" s="23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4" t="s">
        <v>155</v>
      </c>
      <c r="AU373" s="234" t="s">
        <v>82</v>
      </c>
      <c r="AV373" s="13" t="s">
        <v>82</v>
      </c>
      <c r="AW373" s="13" t="s">
        <v>33</v>
      </c>
      <c r="AX373" s="13" t="s">
        <v>72</v>
      </c>
      <c r="AY373" s="234" t="s">
        <v>144</v>
      </c>
    </row>
    <row r="374" s="13" customFormat="1">
      <c r="A374" s="13"/>
      <c r="B374" s="223"/>
      <c r="C374" s="224"/>
      <c r="D374" s="225" t="s">
        <v>155</v>
      </c>
      <c r="E374" s="226" t="s">
        <v>19</v>
      </c>
      <c r="F374" s="227" t="s">
        <v>639</v>
      </c>
      <c r="G374" s="224"/>
      <c r="H374" s="228">
        <v>4.8259999999999996</v>
      </c>
      <c r="I374" s="229"/>
      <c r="J374" s="224"/>
      <c r="K374" s="224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155</v>
      </c>
      <c r="AU374" s="234" t="s">
        <v>82</v>
      </c>
      <c r="AV374" s="13" t="s">
        <v>82</v>
      </c>
      <c r="AW374" s="13" t="s">
        <v>33</v>
      </c>
      <c r="AX374" s="13" t="s">
        <v>72</v>
      </c>
      <c r="AY374" s="234" t="s">
        <v>144</v>
      </c>
    </row>
    <row r="375" s="15" customFormat="1">
      <c r="A375" s="15"/>
      <c r="B375" s="245"/>
      <c r="C375" s="246"/>
      <c r="D375" s="225" t="s">
        <v>155</v>
      </c>
      <c r="E375" s="247" t="s">
        <v>19</v>
      </c>
      <c r="F375" s="248" t="s">
        <v>266</v>
      </c>
      <c r="G375" s="246"/>
      <c r="H375" s="249">
        <v>19.280000000000001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55" t="s">
        <v>155</v>
      </c>
      <c r="AU375" s="255" t="s">
        <v>82</v>
      </c>
      <c r="AV375" s="15" t="s">
        <v>151</v>
      </c>
      <c r="AW375" s="15" t="s">
        <v>33</v>
      </c>
      <c r="AX375" s="15" t="s">
        <v>80</v>
      </c>
      <c r="AY375" s="255" t="s">
        <v>144</v>
      </c>
    </row>
    <row r="376" s="2" customFormat="1" ht="22.2" customHeight="1">
      <c r="A376" s="39"/>
      <c r="B376" s="40"/>
      <c r="C376" s="205" t="s">
        <v>640</v>
      </c>
      <c r="D376" s="205" t="s">
        <v>146</v>
      </c>
      <c r="E376" s="206" t="s">
        <v>641</v>
      </c>
      <c r="F376" s="207" t="s">
        <v>642</v>
      </c>
      <c r="G376" s="208" t="s">
        <v>436</v>
      </c>
      <c r="H376" s="209">
        <v>7.125</v>
      </c>
      <c r="I376" s="210"/>
      <c r="J376" s="211">
        <f>ROUND(I376*H376,2)</f>
        <v>0</v>
      </c>
      <c r="K376" s="207" t="s">
        <v>150</v>
      </c>
      <c r="L376" s="45"/>
      <c r="M376" s="212" t="s">
        <v>19</v>
      </c>
      <c r="N376" s="213" t="s">
        <v>43</v>
      </c>
      <c r="O376" s="85"/>
      <c r="P376" s="214">
        <f>O376*H376</f>
        <v>0</v>
      </c>
      <c r="Q376" s="214">
        <v>0</v>
      </c>
      <c r="R376" s="214">
        <f>Q376*H376</f>
        <v>0</v>
      </c>
      <c r="S376" s="214">
        <v>0.042000000000000003</v>
      </c>
      <c r="T376" s="215">
        <f>S376*H376</f>
        <v>0.29925000000000002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6" t="s">
        <v>151</v>
      </c>
      <c r="AT376" s="216" t="s">
        <v>146</v>
      </c>
      <c r="AU376" s="216" t="s">
        <v>82</v>
      </c>
      <c r="AY376" s="18" t="s">
        <v>144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8" t="s">
        <v>80</v>
      </c>
      <c r="BK376" s="217">
        <f>ROUND(I376*H376,2)</f>
        <v>0</v>
      </c>
      <c r="BL376" s="18" t="s">
        <v>151</v>
      </c>
      <c r="BM376" s="216" t="s">
        <v>643</v>
      </c>
    </row>
    <row r="377" s="2" customFormat="1">
      <c r="A377" s="39"/>
      <c r="B377" s="40"/>
      <c r="C377" s="41"/>
      <c r="D377" s="218" t="s">
        <v>153</v>
      </c>
      <c r="E377" s="41"/>
      <c r="F377" s="219" t="s">
        <v>644</v>
      </c>
      <c r="G377" s="41"/>
      <c r="H377" s="41"/>
      <c r="I377" s="220"/>
      <c r="J377" s="41"/>
      <c r="K377" s="41"/>
      <c r="L377" s="45"/>
      <c r="M377" s="221"/>
      <c r="N377" s="222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153</v>
      </c>
      <c r="AU377" s="18" t="s">
        <v>82</v>
      </c>
    </row>
    <row r="378" s="13" customFormat="1">
      <c r="A378" s="13"/>
      <c r="B378" s="223"/>
      <c r="C378" s="224"/>
      <c r="D378" s="225" t="s">
        <v>155</v>
      </c>
      <c r="E378" s="226" t="s">
        <v>19</v>
      </c>
      <c r="F378" s="227" t="s">
        <v>645</v>
      </c>
      <c r="G378" s="224"/>
      <c r="H378" s="228">
        <v>7.125</v>
      </c>
      <c r="I378" s="229"/>
      <c r="J378" s="224"/>
      <c r="K378" s="224"/>
      <c r="L378" s="230"/>
      <c r="M378" s="231"/>
      <c r="N378" s="232"/>
      <c r="O378" s="232"/>
      <c r="P378" s="232"/>
      <c r="Q378" s="232"/>
      <c r="R378" s="232"/>
      <c r="S378" s="232"/>
      <c r="T378" s="23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4" t="s">
        <v>155</v>
      </c>
      <c r="AU378" s="234" t="s">
        <v>82</v>
      </c>
      <c r="AV378" s="13" t="s">
        <v>82</v>
      </c>
      <c r="AW378" s="13" t="s">
        <v>33</v>
      </c>
      <c r="AX378" s="13" t="s">
        <v>80</v>
      </c>
      <c r="AY378" s="234" t="s">
        <v>144</v>
      </c>
    </row>
    <row r="379" s="2" customFormat="1" ht="14.4" customHeight="1">
      <c r="A379" s="39"/>
      <c r="B379" s="40"/>
      <c r="C379" s="205" t="s">
        <v>646</v>
      </c>
      <c r="D379" s="205" t="s">
        <v>146</v>
      </c>
      <c r="E379" s="206" t="s">
        <v>647</v>
      </c>
      <c r="F379" s="207" t="s">
        <v>648</v>
      </c>
      <c r="G379" s="208" t="s">
        <v>436</v>
      </c>
      <c r="H379" s="209">
        <v>21</v>
      </c>
      <c r="I379" s="210"/>
      <c r="J379" s="211">
        <f>ROUND(I379*H379,2)</f>
        <v>0</v>
      </c>
      <c r="K379" s="207" t="s">
        <v>150</v>
      </c>
      <c r="L379" s="45"/>
      <c r="M379" s="212" t="s">
        <v>19</v>
      </c>
      <c r="N379" s="213" t="s">
        <v>43</v>
      </c>
      <c r="O379" s="85"/>
      <c r="P379" s="214">
        <f>O379*H379</f>
        <v>0</v>
      </c>
      <c r="Q379" s="214">
        <v>0</v>
      </c>
      <c r="R379" s="214">
        <f>Q379*H379</f>
        <v>0</v>
      </c>
      <c r="S379" s="214">
        <v>0</v>
      </c>
      <c r="T379" s="215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6" t="s">
        <v>151</v>
      </c>
      <c r="AT379" s="216" t="s">
        <v>146</v>
      </c>
      <c r="AU379" s="216" t="s">
        <v>82</v>
      </c>
      <c r="AY379" s="18" t="s">
        <v>144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8" t="s">
        <v>80</v>
      </c>
      <c r="BK379" s="217">
        <f>ROUND(I379*H379,2)</f>
        <v>0</v>
      </c>
      <c r="BL379" s="18" t="s">
        <v>151</v>
      </c>
      <c r="BM379" s="216" t="s">
        <v>649</v>
      </c>
    </row>
    <row r="380" s="2" customFormat="1">
      <c r="A380" s="39"/>
      <c r="B380" s="40"/>
      <c r="C380" s="41"/>
      <c r="D380" s="218" t="s">
        <v>153</v>
      </c>
      <c r="E380" s="41"/>
      <c r="F380" s="219" t="s">
        <v>650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153</v>
      </c>
      <c r="AU380" s="18" t="s">
        <v>82</v>
      </c>
    </row>
    <row r="381" s="13" customFormat="1">
      <c r="A381" s="13"/>
      <c r="B381" s="223"/>
      <c r="C381" s="224"/>
      <c r="D381" s="225" t="s">
        <v>155</v>
      </c>
      <c r="E381" s="226" t="s">
        <v>19</v>
      </c>
      <c r="F381" s="227" t="s">
        <v>651</v>
      </c>
      <c r="G381" s="224"/>
      <c r="H381" s="228">
        <v>21</v>
      </c>
      <c r="I381" s="229"/>
      <c r="J381" s="224"/>
      <c r="K381" s="224"/>
      <c r="L381" s="230"/>
      <c r="M381" s="231"/>
      <c r="N381" s="232"/>
      <c r="O381" s="232"/>
      <c r="P381" s="232"/>
      <c r="Q381" s="232"/>
      <c r="R381" s="232"/>
      <c r="S381" s="232"/>
      <c r="T381" s="23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4" t="s">
        <v>155</v>
      </c>
      <c r="AU381" s="234" t="s">
        <v>82</v>
      </c>
      <c r="AV381" s="13" t="s">
        <v>82</v>
      </c>
      <c r="AW381" s="13" t="s">
        <v>33</v>
      </c>
      <c r="AX381" s="13" t="s">
        <v>80</v>
      </c>
      <c r="AY381" s="234" t="s">
        <v>144</v>
      </c>
    </row>
    <row r="382" s="2" customFormat="1" ht="22.2" customHeight="1">
      <c r="A382" s="39"/>
      <c r="B382" s="40"/>
      <c r="C382" s="205" t="s">
        <v>652</v>
      </c>
      <c r="D382" s="205" t="s">
        <v>146</v>
      </c>
      <c r="E382" s="206" t="s">
        <v>653</v>
      </c>
      <c r="F382" s="207" t="s">
        <v>654</v>
      </c>
      <c r="G382" s="208" t="s">
        <v>149</v>
      </c>
      <c r="H382" s="209">
        <v>20.850000000000001</v>
      </c>
      <c r="I382" s="210"/>
      <c r="J382" s="211">
        <f>ROUND(I382*H382,2)</f>
        <v>0</v>
      </c>
      <c r="K382" s="207" t="s">
        <v>150</v>
      </c>
      <c r="L382" s="45"/>
      <c r="M382" s="212" t="s">
        <v>19</v>
      </c>
      <c r="N382" s="213" t="s">
        <v>43</v>
      </c>
      <c r="O382" s="85"/>
      <c r="P382" s="214">
        <f>O382*H382</f>
        <v>0</v>
      </c>
      <c r="Q382" s="214">
        <v>0</v>
      </c>
      <c r="R382" s="214">
        <f>Q382*H382</f>
        <v>0</v>
      </c>
      <c r="S382" s="214">
        <v>0.068000000000000005</v>
      </c>
      <c r="T382" s="215">
        <f>S382*H382</f>
        <v>1.4178000000000002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6" t="s">
        <v>151</v>
      </c>
      <c r="AT382" s="216" t="s">
        <v>146</v>
      </c>
      <c r="AU382" s="216" t="s">
        <v>82</v>
      </c>
      <c r="AY382" s="18" t="s">
        <v>144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8" t="s">
        <v>80</v>
      </c>
      <c r="BK382" s="217">
        <f>ROUND(I382*H382,2)</f>
        <v>0</v>
      </c>
      <c r="BL382" s="18" t="s">
        <v>151</v>
      </c>
      <c r="BM382" s="216" t="s">
        <v>655</v>
      </c>
    </row>
    <row r="383" s="2" customFormat="1">
      <c r="A383" s="39"/>
      <c r="B383" s="40"/>
      <c r="C383" s="41"/>
      <c r="D383" s="218" t="s">
        <v>153</v>
      </c>
      <c r="E383" s="41"/>
      <c r="F383" s="219" t="s">
        <v>656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153</v>
      </c>
      <c r="AU383" s="18" t="s">
        <v>82</v>
      </c>
    </row>
    <row r="384" s="13" customFormat="1">
      <c r="A384" s="13"/>
      <c r="B384" s="223"/>
      <c r="C384" s="224"/>
      <c r="D384" s="225" t="s">
        <v>155</v>
      </c>
      <c r="E384" s="226" t="s">
        <v>19</v>
      </c>
      <c r="F384" s="227" t="s">
        <v>657</v>
      </c>
      <c r="G384" s="224"/>
      <c r="H384" s="228">
        <v>1.95</v>
      </c>
      <c r="I384" s="229"/>
      <c r="J384" s="224"/>
      <c r="K384" s="224"/>
      <c r="L384" s="230"/>
      <c r="M384" s="231"/>
      <c r="N384" s="232"/>
      <c r="O384" s="232"/>
      <c r="P384" s="232"/>
      <c r="Q384" s="232"/>
      <c r="R384" s="232"/>
      <c r="S384" s="232"/>
      <c r="T384" s="23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4" t="s">
        <v>155</v>
      </c>
      <c r="AU384" s="234" t="s">
        <v>82</v>
      </c>
      <c r="AV384" s="13" t="s">
        <v>82</v>
      </c>
      <c r="AW384" s="13" t="s">
        <v>33</v>
      </c>
      <c r="AX384" s="13" t="s">
        <v>72</v>
      </c>
      <c r="AY384" s="234" t="s">
        <v>144</v>
      </c>
    </row>
    <row r="385" s="13" customFormat="1">
      <c r="A385" s="13"/>
      <c r="B385" s="223"/>
      <c r="C385" s="224"/>
      <c r="D385" s="225" t="s">
        <v>155</v>
      </c>
      <c r="E385" s="226" t="s">
        <v>19</v>
      </c>
      <c r="F385" s="227" t="s">
        <v>658</v>
      </c>
      <c r="G385" s="224"/>
      <c r="H385" s="228">
        <v>13.65</v>
      </c>
      <c r="I385" s="229"/>
      <c r="J385" s="224"/>
      <c r="K385" s="224"/>
      <c r="L385" s="230"/>
      <c r="M385" s="231"/>
      <c r="N385" s="232"/>
      <c r="O385" s="232"/>
      <c r="P385" s="232"/>
      <c r="Q385" s="232"/>
      <c r="R385" s="232"/>
      <c r="S385" s="232"/>
      <c r="T385" s="23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4" t="s">
        <v>155</v>
      </c>
      <c r="AU385" s="234" t="s">
        <v>82</v>
      </c>
      <c r="AV385" s="13" t="s">
        <v>82</v>
      </c>
      <c r="AW385" s="13" t="s">
        <v>33</v>
      </c>
      <c r="AX385" s="13" t="s">
        <v>72</v>
      </c>
      <c r="AY385" s="234" t="s">
        <v>144</v>
      </c>
    </row>
    <row r="386" s="13" customFormat="1">
      <c r="A386" s="13"/>
      <c r="B386" s="223"/>
      <c r="C386" s="224"/>
      <c r="D386" s="225" t="s">
        <v>155</v>
      </c>
      <c r="E386" s="226" t="s">
        <v>19</v>
      </c>
      <c r="F386" s="227" t="s">
        <v>659</v>
      </c>
      <c r="G386" s="224"/>
      <c r="H386" s="228">
        <v>5.25</v>
      </c>
      <c r="I386" s="229"/>
      <c r="J386" s="224"/>
      <c r="K386" s="224"/>
      <c r="L386" s="230"/>
      <c r="M386" s="231"/>
      <c r="N386" s="232"/>
      <c r="O386" s="232"/>
      <c r="P386" s="232"/>
      <c r="Q386" s="232"/>
      <c r="R386" s="232"/>
      <c r="S386" s="232"/>
      <c r="T386" s="23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4" t="s">
        <v>155</v>
      </c>
      <c r="AU386" s="234" t="s">
        <v>82</v>
      </c>
      <c r="AV386" s="13" t="s">
        <v>82</v>
      </c>
      <c r="AW386" s="13" t="s">
        <v>33</v>
      </c>
      <c r="AX386" s="13" t="s">
        <v>72</v>
      </c>
      <c r="AY386" s="234" t="s">
        <v>144</v>
      </c>
    </row>
    <row r="387" s="15" customFormat="1">
      <c r="A387" s="15"/>
      <c r="B387" s="245"/>
      <c r="C387" s="246"/>
      <c r="D387" s="225" t="s">
        <v>155</v>
      </c>
      <c r="E387" s="247" t="s">
        <v>19</v>
      </c>
      <c r="F387" s="248" t="s">
        <v>266</v>
      </c>
      <c r="G387" s="246"/>
      <c r="H387" s="249">
        <v>20.850000000000001</v>
      </c>
      <c r="I387" s="250"/>
      <c r="J387" s="246"/>
      <c r="K387" s="246"/>
      <c r="L387" s="251"/>
      <c r="M387" s="252"/>
      <c r="N387" s="253"/>
      <c r="O387" s="253"/>
      <c r="P387" s="253"/>
      <c r="Q387" s="253"/>
      <c r="R387" s="253"/>
      <c r="S387" s="253"/>
      <c r="T387" s="254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55" t="s">
        <v>155</v>
      </c>
      <c r="AU387" s="255" t="s">
        <v>82</v>
      </c>
      <c r="AV387" s="15" t="s">
        <v>151</v>
      </c>
      <c r="AW387" s="15" t="s">
        <v>33</v>
      </c>
      <c r="AX387" s="15" t="s">
        <v>80</v>
      </c>
      <c r="AY387" s="255" t="s">
        <v>144</v>
      </c>
    </row>
    <row r="388" s="2" customFormat="1" ht="22.2" customHeight="1">
      <c r="A388" s="39"/>
      <c r="B388" s="40"/>
      <c r="C388" s="205" t="s">
        <v>660</v>
      </c>
      <c r="D388" s="205" t="s">
        <v>146</v>
      </c>
      <c r="E388" s="206" t="s">
        <v>661</v>
      </c>
      <c r="F388" s="207" t="s">
        <v>662</v>
      </c>
      <c r="G388" s="208" t="s">
        <v>149</v>
      </c>
      <c r="H388" s="209">
        <v>34.472999999999999</v>
      </c>
      <c r="I388" s="210"/>
      <c r="J388" s="211">
        <f>ROUND(I388*H388,2)</f>
        <v>0</v>
      </c>
      <c r="K388" s="207" t="s">
        <v>150</v>
      </c>
      <c r="L388" s="45"/>
      <c r="M388" s="212" t="s">
        <v>19</v>
      </c>
      <c r="N388" s="213" t="s">
        <v>43</v>
      </c>
      <c r="O388" s="85"/>
      <c r="P388" s="214">
        <f>O388*H388</f>
        <v>0</v>
      </c>
      <c r="Q388" s="214">
        <v>0</v>
      </c>
      <c r="R388" s="214">
        <f>Q388*H388</f>
        <v>0</v>
      </c>
      <c r="S388" s="214">
        <v>0.10199999999999999</v>
      </c>
      <c r="T388" s="215">
        <f>S388*H388</f>
        <v>3.5162459999999998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16" t="s">
        <v>151</v>
      </c>
      <c r="AT388" s="216" t="s">
        <v>146</v>
      </c>
      <c r="AU388" s="216" t="s">
        <v>82</v>
      </c>
      <c r="AY388" s="18" t="s">
        <v>144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8" t="s">
        <v>80</v>
      </c>
      <c r="BK388" s="217">
        <f>ROUND(I388*H388,2)</f>
        <v>0</v>
      </c>
      <c r="BL388" s="18" t="s">
        <v>151</v>
      </c>
      <c r="BM388" s="216" t="s">
        <v>663</v>
      </c>
    </row>
    <row r="389" s="2" customFormat="1">
      <c r="A389" s="39"/>
      <c r="B389" s="40"/>
      <c r="C389" s="41"/>
      <c r="D389" s="218" t="s">
        <v>153</v>
      </c>
      <c r="E389" s="41"/>
      <c r="F389" s="219" t="s">
        <v>664</v>
      </c>
      <c r="G389" s="41"/>
      <c r="H389" s="41"/>
      <c r="I389" s="220"/>
      <c r="J389" s="41"/>
      <c r="K389" s="41"/>
      <c r="L389" s="45"/>
      <c r="M389" s="221"/>
      <c r="N389" s="222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153</v>
      </c>
      <c r="AU389" s="18" t="s">
        <v>82</v>
      </c>
    </row>
    <row r="390" s="13" customFormat="1">
      <c r="A390" s="13"/>
      <c r="B390" s="223"/>
      <c r="C390" s="224"/>
      <c r="D390" s="225" t="s">
        <v>155</v>
      </c>
      <c r="E390" s="226" t="s">
        <v>19</v>
      </c>
      <c r="F390" s="227" t="s">
        <v>665</v>
      </c>
      <c r="G390" s="224"/>
      <c r="H390" s="228">
        <v>34.472999999999999</v>
      </c>
      <c r="I390" s="229"/>
      <c r="J390" s="224"/>
      <c r="K390" s="224"/>
      <c r="L390" s="230"/>
      <c r="M390" s="231"/>
      <c r="N390" s="232"/>
      <c r="O390" s="232"/>
      <c r="P390" s="232"/>
      <c r="Q390" s="232"/>
      <c r="R390" s="232"/>
      <c r="S390" s="232"/>
      <c r="T390" s="23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4" t="s">
        <v>155</v>
      </c>
      <c r="AU390" s="234" t="s">
        <v>82</v>
      </c>
      <c r="AV390" s="13" t="s">
        <v>82</v>
      </c>
      <c r="AW390" s="13" t="s">
        <v>33</v>
      </c>
      <c r="AX390" s="13" t="s">
        <v>80</v>
      </c>
      <c r="AY390" s="234" t="s">
        <v>144</v>
      </c>
    </row>
    <row r="391" s="2" customFormat="1" ht="14.4" customHeight="1">
      <c r="A391" s="39"/>
      <c r="B391" s="40"/>
      <c r="C391" s="205" t="s">
        <v>666</v>
      </c>
      <c r="D391" s="205" t="s">
        <v>146</v>
      </c>
      <c r="E391" s="206" t="s">
        <v>667</v>
      </c>
      <c r="F391" s="207" t="s">
        <v>668</v>
      </c>
      <c r="G391" s="208" t="s">
        <v>669</v>
      </c>
      <c r="H391" s="209">
        <v>1</v>
      </c>
      <c r="I391" s="210"/>
      <c r="J391" s="211">
        <f>ROUND(I391*H391,2)</f>
        <v>0</v>
      </c>
      <c r="K391" s="207" t="s">
        <v>19</v>
      </c>
      <c r="L391" s="45"/>
      <c r="M391" s="212" t="s">
        <v>19</v>
      </c>
      <c r="N391" s="213" t="s">
        <v>43</v>
      </c>
      <c r="O391" s="85"/>
      <c r="P391" s="214">
        <f>O391*H391</f>
        <v>0</v>
      </c>
      <c r="Q391" s="214">
        <v>0</v>
      </c>
      <c r="R391" s="214">
        <f>Q391*H391</f>
        <v>0</v>
      </c>
      <c r="S391" s="214">
        <v>0</v>
      </c>
      <c r="T391" s="21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6" t="s">
        <v>151</v>
      </c>
      <c r="AT391" s="216" t="s">
        <v>146</v>
      </c>
      <c r="AU391" s="216" t="s">
        <v>82</v>
      </c>
      <c r="AY391" s="18" t="s">
        <v>144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8" t="s">
        <v>80</v>
      </c>
      <c r="BK391" s="217">
        <f>ROUND(I391*H391,2)</f>
        <v>0</v>
      </c>
      <c r="BL391" s="18" t="s">
        <v>151</v>
      </c>
      <c r="BM391" s="216" t="s">
        <v>670</v>
      </c>
    </row>
    <row r="392" s="12" customFormat="1" ht="22.8" customHeight="1">
      <c r="A392" s="12"/>
      <c r="B392" s="189"/>
      <c r="C392" s="190"/>
      <c r="D392" s="191" t="s">
        <v>71</v>
      </c>
      <c r="E392" s="203" t="s">
        <v>671</v>
      </c>
      <c r="F392" s="203" t="s">
        <v>672</v>
      </c>
      <c r="G392" s="190"/>
      <c r="H392" s="190"/>
      <c r="I392" s="193"/>
      <c r="J392" s="204">
        <f>BK392</f>
        <v>0</v>
      </c>
      <c r="K392" s="190"/>
      <c r="L392" s="195"/>
      <c r="M392" s="196"/>
      <c r="N392" s="197"/>
      <c r="O392" s="197"/>
      <c r="P392" s="198">
        <f>SUM(P393:P401)</f>
        <v>0</v>
      </c>
      <c r="Q392" s="197"/>
      <c r="R392" s="198">
        <f>SUM(R393:R401)</f>
        <v>0</v>
      </c>
      <c r="S392" s="197"/>
      <c r="T392" s="199">
        <f>SUM(T393:T401)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00" t="s">
        <v>80</v>
      </c>
      <c r="AT392" s="201" t="s">
        <v>71</v>
      </c>
      <c r="AU392" s="201" t="s">
        <v>80</v>
      </c>
      <c r="AY392" s="200" t="s">
        <v>144</v>
      </c>
      <c r="BK392" s="202">
        <f>SUM(BK393:BK401)</f>
        <v>0</v>
      </c>
    </row>
    <row r="393" s="2" customFormat="1" ht="22.2" customHeight="1">
      <c r="A393" s="39"/>
      <c r="B393" s="40"/>
      <c r="C393" s="205" t="s">
        <v>673</v>
      </c>
      <c r="D393" s="205" t="s">
        <v>146</v>
      </c>
      <c r="E393" s="206" t="s">
        <v>674</v>
      </c>
      <c r="F393" s="207" t="s">
        <v>675</v>
      </c>
      <c r="G393" s="208" t="s">
        <v>182</v>
      </c>
      <c r="H393" s="209">
        <v>30.815999999999999</v>
      </c>
      <c r="I393" s="210"/>
      <c r="J393" s="211">
        <f>ROUND(I393*H393,2)</f>
        <v>0</v>
      </c>
      <c r="K393" s="207" t="s">
        <v>150</v>
      </c>
      <c r="L393" s="45"/>
      <c r="M393" s="212" t="s">
        <v>19</v>
      </c>
      <c r="N393" s="213" t="s">
        <v>43</v>
      </c>
      <c r="O393" s="85"/>
      <c r="P393" s="214">
        <f>O393*H393</f>
        <v>0</v>
      </c>
      <c r="Q393" s="214">
        <v>0</v>
      </c>
      <c r="R393" s="214">
        <f>Q393*H393</f>
        <v>0</v>
      </c>
      <c r="S393" s="214">
        <v>0</v>
      </c>
      <c r="T393" s="215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16" t="s">
        <v>151</v>
      </c>
      <c r="AT393" s="216" t="s">
        <v>146</v>
      </c>
      <c r="AU393" s="216" t="s">
        <v>82</v>
      </c>
      <c r="AY393" s="18" t="s">
        <v>144</v>
      </c>
      <c r="BE393" s="217">
        <f>IF(N393="základní",J393,0)</f>
        <v>0</v>
      </c>
      <c r="BF393" s="217">
        <f>IF(N393="snížená",J393,0)</f>
        <v>0</v>
      </c>
      <c r="BG393" s="217">
        <f>IF(N393="zákl. přenesená",J393,0)</f>
        <v>0</v>
      </c>
      <c r="BH393" s="217">
        <f>IF(N393="sníž. přenesená",J393,0)</f>
        <v>0</v>
      </c>
      <c r="BI393" s="217">
        <f>IF(N393="nulová",J393,0)</f>
        <v>0</v>
      </c>
      <c r="BJ393" s="18" t="s">
        <v>80</v>
      </c>
      <c r="BK393" s="217">
        <f>ROUND(I393*H393,2)</f>
        <v>0</v>
      </c>
      <c r="BL393" s="18" t="s">
        <v>151</v>
      </c>
      <c r="BM393" s="216" t="s">
        <v>676</v>
      </c>
    </row>
    <row r="394" s="2" customFormat="1">
      <c r="A394" s="39"/>
      <c r="B394" s="40"/>
      <c r="C394" s="41"/>
      <c r="D394" s="218" t="s">
        <v>153</v>
      </c>
      <c r="E394" s="41"/>
      <c r="F394" s="219" t="s">
        <v>677</v>
      </c>
      <c r="G394" s="41"/>
      <c r="H394" s="41"/>
      <c r="I394" s="220"/>
      <c r="J394" s="41"/>
      <c r="K394" s="41"/>
      <c r="L394" s="45"/>
      <c r="M394" s="221"/>
      <c r="N394" s="222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153</v>
      </c>
      <c r="AU394" s="18" t="s">
        <v>82</v>
      </c>
    </row>
    <row r="395" s="2" customFormat="1" ht="19.8" customHeight="1">
      <c r="A395" s="39"/>
      <c r="B395" s="40"/>
      <c r="C395" s="205" t="s">
        <v>678</v>
      </c>
      <c r="D395" s="205" t="s">
        <v>146</v>
      </c>
      <c r="E395" s="206" t="s">
        <v>679</v>
      </c>
      <c r="F395" s="207" t="s">
        <v>680</v>
      </c>
      <c r="G395" s="208" t="s">
        <v>182</v>
      </c>
      <c r="H395" s="209">
        <v>30.509</v>
      </c>
      <c r="I395" s="210"/>
      <c r="J395" s="211">
        <f>ROUND(I395*H395,2)</f>
        <v>0</v>
      </c>
      <c r="K395" s="207" t="s">
        <v>150</v>
      </c>
      <c r="L395" s="45"/>
      <c r="M395" s="212" t="s">
        <v>19</v>
      </c>
      <c r="N395" s="213" t="s">
        <v>43</v>
      </c>
      <c r="O395" s="85"/>
      <c r="P395" s="214">
        <f>O395*H395</f>
        <v>0</v>
      </c>
      <c r="Q395" s="214">
        <v>0</v>
      </c>
      <c r="R395" s="214">
        <f>Q395*H395</f>
        <v>0</v>
      </c>
      <c r="S395" s="214">
        <v>0</v>
      </c>
      <c r="T395" s="215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6" t="s">
        <v>151</v>
      </c>
      <c r="AT395" s="216" t="s">
        <v>146</v>
      </c>
      <c r="AU395" s="216" t="s">
        <v>82</v>
      </c>
      <c r="AY395" s="18" t="s">
        <v>144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8" t="s">
        <v>80</v>
      </c>
      <c r="BK395" s="217">
        <f>ROUND(I395*H395,2)</f>
        <v>0</v>
      </c>
      <c r="BL395" s="18" t="s">
        <v>151</v>
      </c>
      <c r="BM395" s="216" t="s">
        <v>681</v>
      </c>
    </row>
    <row r="396" s="2" customFormat="1">
      <c r="A396" s="39"/>
      <c r="B396" s="40"/>
      <c r="C396" s="41"/>
      <c r="D396" s="218" t="s">
        <v>153</v>
      </c>
      <c r="E396" s="41"/>
      <c r="F396" s="219" t="s">
        <v>682</v>
      </c>
      <c r="G396" s="41"/>
      <c r="H396" s="41"/>
      <c r="I396" s="220"/>
      <c r="J396" s="41"/>
      <c r="K396" s="41"/>
      <c r="L396" s="45"/>
      <c r="M396" s="221"/>
      <c r="N396" s="222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153</v>
      </c>
      <c r="AU396" s="18" t="s">
        <v>82</v>
      </c>
    </row>
    <row r="397" s="2" customFormat="1" ht="22.2" customHeight="1">
      <c r="A397" s="39"/>
      <c r="B397" s="40"/>
      <c r="C397" s="205" t="s">
        <v>683</v>
      </c>
      <c r="D397" s="205" t="s">
        <v>146</v>
      </c>
      <c r="E397" s="206" t="s">
        <v>684</v>
      </c>
      <c r="F397" s="207" t="s">
        <v>685</v>
      </c>
      <c r="G397" s="208" t="s">
        <v>182</v>
      </c>
      <c r="H397" s="209">
        <v>732.21600000000001</v>
      </c>
      <c r="I397" s="210"/>
      <c r="J397" s="211">
        <f>ROUND(I397*H397,2)</f>
        <v>0</v>
      </c>
      <c r="K397" s="207" t="s">
        <v>150</v>
      </c>
      <c r="L397" s="45"/>
      <c r="M397" s="212" t="s">
        <v>19</v>
      </c>
      <c r="N397" s="213" t="s">
        <v>43</v>
      </c>
      <c r="O397" s="85"/>
      <c r="P397" s="214">
        <f>O397*H397</f>
        <v>0</v>
      </c>
      <c r="Q397" s="214">
        <v>0</v>
      </c>
      <c r="R397" s="214">
        <f>Q397*H397</f>
        <v>0</v>
      </c>
      <c r="S397" s="214">
        <v>0</v>
      </c>
      <c r="T397" s="215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6" t="s">
        <v>151</v>
      </c>
      <c r="AT397" s="216" t="s">
        <v>146</v>
      </c>
      <c r="AU397" s="216" t="s">
        <v>82</v>
      </c>
      <c r="AY397" s="18" t="s">
        <v>144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8" t="s">
        <v>80</v>
      </c>
      <c r="BK397" s="217">
        <f>ROUND(I397*H397,2)</f>
        <v>0</v>
      </c>
      <c r="BL397" s="18" t="s">
        <v>151</v>
      </c>
      <c r="BM397" s="216" t="s">
        <v>686</v>
      </c>
    </row>
    <row r="398" s="2" customFormat="1">
      <c r="A398" s="39"/>
      <c r="B398" s="40"/>
      <c r="C398" s="41"/>
      <c r="D398" s="218" t="s">
        <v>153</v>
      </c>
      <c r="E398" s="41"/>
      <c r="F398" s="219" t="s">
        <v>687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153</v>
      </c>
      <c r="AU398" s="18" t="s">
        <v>82</v>
      </c>
    </row>
    <row r="399" s="13" customFormat="1">
      <c r="A399" s="13"/>
      <c r="B399" s="223"/>
      <c r="C399" s="224"/>
      <c r="D399" s="225" t="s">
        <v>155</v>
      </c>
      <c r="E399" s="226" t="s">
        <v>19</v>
      </c>
      <c r="F399" s="227" t="s">
        <v>688</v>
      </c>
      <c r="G399" s="224"/>
      <c r="H399" s="228">
        <v>732.21600000000001</v>
      </c>
      <c r="I399" s="229"/>
      <c r="J399" s="224"/>
      <c r="K399" s="224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155</v>
      </c>
      <c r="AU399" s="234" t="s">
        <v>82</v>
      </c>
      <c r="AV399" s="13" t="s">
        <v>82</v>
      </c>
      <c r="AW399" s="13" t="s">
        <v>33</v>
      </c>
      <c r="AX399" s="13" t="s">
        <v>80</v>
      </c>
      <c r="AY399" s="234" t="s">
        <v>144</v>
      </c>
    </row>
    <row r="400" s="2" customFormat="1" ht="22.2" customHeight="1">
      <c r="A400" s="39"/>
      <c r="B400" s="40"/>
      <c r="C400" s="205" t="s">
        <v>689</v>
      </c>
      <c r="D400" s="205" t="s">
        <v>146</v>
      </c>
      <c r="E400" s="206" t="s">
        <v>690</v>
      </c>
      <c r="F400" s="207" t="s">
        <v>691</v>
      </c>
      <c r="G400" s="208" t="s">
        <v>182</v>
      </c>
      <c r="H400" s="209">
        <v>30.509</v>
      </c>
      <c r="I400" s="210"/>
      <c r="J400" s="211">
        <f>ROUND(I400*H400,2)</f>
        <v>0</v>
      </c>
      <c r="K400" s="207" t="s">
        <v>150</v>
      </c>
      <c r="L400" s="45"/>
      <c r="M400" s="212" t="s">
        <v>19</v>
      </c>
      <c r="N400" s="213" t="s">
        <v>43</v>
      </c>
      <c r="O400" s="85"/>
      <c r="P400" s="214">
        <f>O400*H400</f>
        <v>0</v>
      </c>
      <c r="Q400" s="214">
        <v>0</v>
      </c>
      <c r="R400" s="214">
        <f>Q400*H400</f>
        <v>0</v>
      </c>
      <c r="S400" s="214">
        <v>0</v>
      </c>
      <c r="T400" s="215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16" t="s">
        <v>151</v>
      </c>
      <c r="AT400" s="216" t="s">
        <v>146</v>
      </c>
      <c r="AU400" s="216" t="s">
        <v>82</v>
      </c>
      <c r="AY400" s="18" t="s">
        <v>144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8" t="s">
        <v>80</v>
      </c>
      <c r="BK400" s="217">
        <f>ROUND(I400*H400,2)</f>
        <v>0</v>
      </c>
      <c r="BL400" s="18" t="s">
        <v>151</v>
      </c>
      <c r="BM400" s="216" t="s">
        <v>692</v>
      </c>
    </row>
    <row r="401" s="2" customFormat="1">
      <c r="A401" s="39"/>
      <c r="B401" s="40"/>
      <c r="C401" s="41"/>
      <c r="D401" s="218" t="s">
        <v>153</v>
      </c>
      <c r="E401" s="41"/>
      <c r="F401" s="219" t="s">
        <v>693</v>
      </c>
      <c r="G401" s="41"/>
      <c r="H401" s="41"/>
      <c r="I401" s="220"/>
      <c r="J401" s="41"/>
      <c r="K401" s="41"/>
      <c r="L401" s="45"/>
      <c r="M401" s="221"/>
      <c r="N401" s="222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153</v>
      </c>
      <c r="AU401" s="18" t="s">
        <v>82</v>
      </c>
    </row>
    <row r="402" s="12" customFormat="1" ht="22.8" customHeight="1">
      <c r="A402" s="12"/>
      <c r="B402" s="189"/>
      <c r="C402" s="190"/>
      <c r="D402" s="191" t="s">
        <v>71</v>
      </c>
      <c r="E402" s="203" t="s">
        <v>694</v>
      </c>
      <c r="F402" s="203" t="s">
        <v>695</v>
      </c>
      <c r="G402" s="190"/>
      <c r="H402" s="190"/>
      <c r="I402" s="193"/>
      <c r="J402" s="204">
        <f>BK402</f>
        <v>0</v>
      </c>
      <c r="K402" s="190"/>
      <c r="L402" s="195"/>
      <c r="M402" s="196"/>
      <c r="N402" s="197"/>
      <c r="O402" s="197"/>
      <c r="P402" s="198">
        <f>SUM(P403:P404)</f>
        <v>0</v>
      </c>
      <c r="Q402" s="197"/>
      <c r="R402" s="198">
        <f>SUM(R403:R404)</f>
        <v>0</v>
      </c>
      <c r="S402" s="197"/>
      <c r="T402" s="199">
        <f>SUM(T403:T404)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00" t="s">
        <v>80</v>
      </c>
      <c r="AT402" s="201" t="s">
        <v>71</v>
      </c>
      <c r="AU402" s="201" t="s">
        <v>80</v>
      </c>
      <c r="AY402" s="200" t="s">
        <v>144</v>
      </c>
      <c r="BK402" s="202">
        <f>SUM(BK403:BK404)</f>
        <v>0</v>
      </c>
    </row>
    <row r="403" s="2" customFormat="1" ht="30" customHeight="1">
      <c r="A403" s="39"/>
      <c r="B403" s="40"/>
      <c r="C403" s="205" t="s">
        <v>696</v>
      </c>
      <c r="D403" s="205" t="s">
        <v>146</v>
      </c>
      <c r="E403" s="206" t="s">
        <v>697</v>
      </c>
      <c r="F403" s="207" t="s">
        <v>698</v>
      </c>
      <c r="G403" s="208" t="s">
        <v>182</v>
      </c>
      <c r="H403" s="209">
        <v>56.027000000000001</v>
      </c>
      <c r="I403" s="210"/>
      <c r="J403" s="211">
        <f>ROUND(I403*H403,2)</f>
        <v>0</v>
      </c>
      <c r="K403" s="207" t="s">
        <v>150</v>
      </c>
      <c r="L403" s="45"/>
      <c r="M403" s="212" t="s">
        <v>19</v>
      </c>
      <c r="N403" s="213" t="s">
        <v>43</v>
      </c>
      <c r="O403" s="85"/>
      <c r="P403" s="214">
        <f>O403*H403</f>
        <v>0</v>
      </c>
      <c r="Q403" s="214">
        <v>0</v>
      </c>
      <c r="R403" s="214">
        <f>Q403*H403</f>
        <v>0</v>
      </c>
      <c r="S403" s="214">
        <v>0</v>
      </c>
      <c r="T403" s="215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6" t="s">
        <v>151</v>
      </c>
      <c r="AT403" s="216" t="s">
        <v>146</v>
      </c>
      <c r="AU403" s="216" t="s">
        <v>82</v>
      </c>
      <c r="AY403" s="18" t="s">
        <v>144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8" t="s">
        <v>80</v>
      </c>
      <c r="BK403" s="217">
        <f>ROUND(I403*H403,2)</f>
        <v>0</v>
      </c>
      <c r="BL403" s="18" t="s">
        <v>151</v>
      </c>
      <c r="BM403" s="216" t="s">
        <v>699</v>
      </c>
    </row>
    <row r="404" s="2" customFormat="1">
      <c r="A404" s="39"/>
      <c r="B404" s="40"/>
      <c r="C404" s="41"/>
      <c r="D404" s="218" t="s">
        <v>153</v>
      </c>
      <c r="E404" s="41"/>
      <c r="F404" s="219" t="s">
        <v>700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153</v>
      </c>
      <c r="AU404" s="18" t="s">
        <v>82</v>
      </c>
    </row>
    <row r="405" s="12" customFormat="1" ht="25.92" customHeight="1">
      <c r="A405" s="12"/>
      <c r="B405" s="189"/>
      <c r="C405" s="190"/>
      <c r="D405" s="191" t="s">
        <v>71</v>
      </c>
      <c r="E405" s="192" t="s">
        <v>701</v>
      </c>
      <c r="F405" s="192" t="s">
        <v>702</v>
      </c>
      <c r="G405" s="190"/>
      <c r="H405" s="190"/>
      <c r="I405" s="193"/>
      <c r="J405" s="194">
        <f>BK405</f>
        <v>0</v>
      </c>
      <c r="K405" s="190"/>
      <c r="L405" s="195"/>
      <c r="M405" s="196"/>
      <c r="N405" s="197"/>
      <c r="O405" s="197"/>
      <c r="P405" s="198">
        <f>P406+P433+P452+P472+P480+P500+P522+P530+P556+P593+P610+P616</f>
        <v>0</v>
      </c>
      <c r="Q405" s="197"/>
      <c r="R405" s="198">
        <f>R406+R433+R452+R472+R480+R500+R522+R530+R556+R593+R610+R616</f>
        <v>15.613677639999999</v>
      </c>
      <c r="S405" s="197"/>
      <c r="T405" s="199">
        <f>T406+T433+T452+T472+T480+T500+T522+T530+T556+T593+T610+T616</f>
        <v>2.1551731000000003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00" t="s">
        <v>82</v>
      </c>
      <c r="AT405" s="201" t="s">
        <v>71</v>
      </c>
      <c r="AU405" s="201" t="s">
        <v>72</v>
      </c>
      <c r="AY405" s="200" t="s">
        <v>144</v>
      </c>
      <c r="BK405" s="202">
        <f>BK406+BK433+BK452+BK472+BK480+BK500+BK522+BK530+BK556+BK593+BK610+BK616</f>
        <v>0</v>
      </c>
    </row>
    <row r="406" s="12" customFormat="1" ht="22.8" customHeight="1">
      <c r="A406" s="12"/>
      <c r="B406" s="189"/>
      <c r="C406" s="190"/>
      <c r="D406" s="191" t="s">
        <v>71</v>
      </c>
      <c r="E406" s="203" t="s">
        <v>703</v>
      </c>
      <c r="F406" s="203" t="s">
        <v>704</v>
      </c>
      <c r="G406" s="190"/>
      <c r="H406" s="190"/>
      <c r="I406" s="193"/>
      <c r="J406" s="204">
        <f>BK406</f>
        <v>0</v>
      </c>
      <c r="K406" s="190"/>
      <c r="L406" s="195"/>
      <c r="M406" s="196"/>
      <c r="N406" s="197"/>
      <c r="O406" s="197"/>
      <c r="P406" s="198">
        <f>SUM(P407:P432)</f>
        <v>0</v>
      </c>
      <c r="Q406" s="197"/>
      <c r="R406" s="198">
        <f>SUM(R407:R432)</f>
        <v>0.098119760000000014</v>
      </c>
      <c r="S406" s="197"/>
      <c r="T406" s="199">
        <f>SUM(T407:T432)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00" t="s">
        <v>82</v>
      </c>
      <c r="AT406" s="201" t="s">
        <v>71</v>
      </c>
      <c r="AU406" s="201" t="s">
        <v>80</v>
      </c>
      <c r="AY406" s="200" t="s">
        <v>144</v>
      </c>
      <c r="BK406" s="202">
        <f>SUM(BK407:BK432)</f>
        <v>0</v>
      </c>
    </row>
    <row r="407" s="2" customFormat="1" ht="22.2" customHeight="1">
      <c r="A407" s="39"/>
      <c r="B407" s="40"/>
      <c r="C407" s="205" t="s">
        <v>705</v>
      </c>
      <c r="D407" s="205" t="s">
        <v>146</v>
      </c>
      <c r="E407" s="206" t="s">
        <v>706</v>
      </c>
      <c r="F407" s="207" t="s">
        <v>707</v>
      </c>
      <c r="G407" s="208" t="s">
        <v>149</v>
      </c>
      <c r="H407" s="209">
        <v>8.4979999999999993</v>
      </c>
      <c r="I407" s="210"/>
      <c r="J407" s="211">
        <f>ROUND(I407*H407,2)</f>
        <v>0</v>
      </c>
      <c r="K407" s="207" t="s">
        <v>150</v>
      </c>
      <c r="L407" s="45"/>
      <c r="M407" s="212" t="s">
        <v>19</v>
      </c>
      <c r="N407" s="213" t="s">
        <v>43</v>
      </c>
      <c r="O407" s="85"/>
      <c r="P407" s="214">
        <f>O407*H407</f>
        <v>0</v>
      </c>
      <c r="Q407" s="214">
        <v>0.00040000000000000002</v>
      </c>
      <c r="R407" s="214">
        <f>Q407*H407</f>
        <v>0.0033991999999999998</v>
      </c>
      <c r="S407" s="214">
        <v>0</v>
      </c>
      <c r="T407" s="215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6" t="s">
        <v>238</v>
      </c>
      <c r="AT407" s="216" t="s">
        <v>146</v>
      </c>
      <c r="AU407" s="216" t="s">
        <v>82</v>
      </c>
      <c r="AY407" s="18" t="s">
        <v>144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8" t="s">
        <v>80</v>
      </c>
      <c r="BK407" s="217">
        <f>ROUND(I407*H407,2)</f>
        <v>0</v>
      </c>
      <c r="BL407" s="18" t="s">
        <v>238</v>
      </c>
      <c r="BM407" s="216" t="s">
        <v>708</v>
      </c>
    </row>
    <row r="408" s="2" customFormat="1">
      <c r="A408" s="39"/>
      <c r="B408" s="40"/>
      <c r="C408" s="41"/>
      <c r="D408" s="218" t="s">
        <v>153</v>
      </c>
      <c r="E408" s="41"/>
      <c r="F408" s="219" t="s">
        <v>709</v>
      </c>
      <c r="G408" s="41"/>
      <c r="H408" s="41"/>
      <c r="I408" s="220"/>
      <c r="J408" s="41"/>
      <c r="K408" s="41"/>
      <c r="L408" s="45"/>
      <c r="M408" s="221"/>
      <c r="N408" s="222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153</v>
      </c>
      <c r="AU408" s="18" t="s">
        <v>82</v>
      </c>
    </row>
    <row r="409" s="13" customFormat="1">
      <c r="A409" s="13"/>
      <c r="B409" s="223"/>
      <c r="C409" s="224"/>
      <c r="D409" s="225" t="s">
        <v>155</v>
      </c>
      <c r="E409" s="226" t="s">
        <v>19</v>
      </c>
      <c r="F409" s="227" t="s">
        <v>710</v>
      </c>
      <c r="G409" s="224"/>
      <c r="H409" s="228">
        <v>8.4979999999999993</v>
      </c>
      <c r="I409" s="229"/>
      <c r="J409" s="224"/>
      <c r="K409" s="224"/>
      <c r="L409" s="230"/>
      <c r="M409" s="231"/>
      <c r="N409" s="232"/>
      <c r="O409" s="232"/>
      <c r="P409" s="232"/>
      <c r="Q409" s="232"/>
      <c r="R409" s="232"/>
      <c r="S409" s="232"/>
      <c r="T409" s="23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4" t="s">
        <v>155</v>
      </c>
      <c r="AU409" s="234" t="s">
        <v>82</v>
      </c>
      <c r="AV409" s="13" t="s">
        <v>82</v>
      </c>
      <c r="AW409" s="13" t="s">
        <v>33</v>
      </c>
      <c r="AX409" s="13" t="s">
        <v>80</v>
      </c>
      <c r="AY409" s="234" t="s">
        <v>144</v>
      </c>
    </row>
    <row r="410" s="2" customFormat="1" ht="14.4" customHeight="1">
      <c r="A410" s="39"/>
      <c r="B410" s="40"/>
      <c r="C410" s="205" t="s">
        <v>711</v>
      </c>
      <c r="D410" s="205" t="s">
        <v>146</v>
      </c>
      <c r="E410" s="206" t="s">
        <v>712</v>
      </c>
      <c r="F410" s="207" t="s">
        <v>713</v>
      </c>
      <c r="G410" s="208" t="s">
        <v>436</v>
      </c>
      <c r="H410" s="209">
        <v>5.1500000000000004</v>
      </c>
      <c r="I410" s="210"/>
      <c r="J410" s="211">
        <f>ROUND(I410*H410,2)</f>
        <v>0</v>
      </c>
      <c r="K410" s="207" t="s">
        <v>150</v>
      </c>
      <c r="L410" s="45"/>
      <c r="M410" s="212" t="s">
        <v>19</v>
      </c>
      <c r="N410" s="213" t="s">
        <v>43</v>
      </c>
      <c r="O410" s="85"/>
      <c r="P410" s="214">
        <f>O410*H410</f>
        <v>0</v>
      </c>
      <c r="Q410" s="214">
        <v>0.00016000000000000001</v>
      </c>
      <c r="R410" s="214">
        <f>Q410*H410</f>
        <v>0.00082400000000000008</v>
      </c>
      <c r="S410" s="214">
        <v>0</v>
      </c>
      <c r="T410" s="21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6" t="s">
        <v>238</v>
      </c>
      <c r="AT410" s="216" t="s">
        <v>146</v>
      </c>
      <c r="AU410" s="216" t="s">
        <v>82</v>
      </c>
      <c r="AY410" s="18" t="s">
        <v>144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80</v>
      </c>
      <c r="BK410" s="217">
        <f>ROUND(I410*H410,2)</f>
        <v>0</v>
      </c>
      <c r="BL410" s="18" t="s">
        <v>238</v>
      </c>
      <c r="BM410" s="216" t="s">
        <v>714</v>
      </c>
    </row>
    <row r="411" s="2" customFormat="1">
      <c r="A411" s="39"/>
      <c r="B411" s="40"/>
      <c r="C411" s="41"/>
      <c r="D411" s="218" t="s">
        <v>153</v>
      </c>
      <c r="E411" s="41"/>
      <c r="F411" s="219" t="s">
        <v>715</v>
      </c>
      <c r="G411" s="41"/>
      <c r="H411" s="41"/>
      <c r="I411" s="220"/>
      <c r="J411" s="41"/>
      <c r="K411" s="41"/>
      <c r="L411" s="45"/>
      <c r="M411" s="221"/>
      <c r="N411" s="222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153</v>
      </c>
      <c r="AU411" s="18" t="s">
        <v>82</v>
      </c>
    </row>
    <row r="412" s="13" customFormat="1">
      <c r="A412" s="13"/>
      <c r="B412" s="223"/>
      <c r="C412" s="224"/>
      <c r="D412" s="225" t="s">
        <v>155</v>
      </c>
      <c r="E412" s="226" t="s">
        <v>19</v>
      </c>
      <c r="F412" s="227" t="s">
        <v>716</v>
      </c>
      <c r="G412" s="224"/>
      <c r="H412" s="228">
        <v>5.1500000000000004</v>
      </c>
      <c r="I412" s="229"/>
      <c r="J412" s="224"/>
      <c r="K412" s="224"/>
      <c r="L412" s="230"/>
      <c r="M412" s="231"/>
      <c r="N412" s="232"/>
      <c r="O412" s="232"/>
      <c r="P412" s="232"/>
      <c r="Q412" s="232"/>
      <c r="R412" s="232"/>
      <c r="S412" s="232"/>
      <c r="T412" s="23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4" t="s">
        <v>155</v>
      </c>
      <c r="AU412" s="234" t="s">
        <v>82</v>
      </c>
      <c r="AV412" s="13" t="s">
        <v>82</v>
      </c>
      <c r="AW412" s="13" t="s">
        <v>33</v>
      </c>
      <c r="AX412" s="13" t="s">
        <v>80</v>
      </c>
      <c r="AY412" s="234" t="s">
        <v>144</v>
      </c>
    </row>
    <row r="413" s="2" customFormat="1" ht="19.8" customHeight="1">
      <c r="A413" s="39"/>
      <c r="B413" s="40"/>
      <c r="C413" s="205" t="s">
        <v>717</v>
      </c>
      <c r="D413" s="205" t="s">
        <v>146</v>
      </c>
      <c r="E413" s="206" t="s">
        <v>718</v>
      </c>
      <c r="F413" s="207" t="s">
        <v>719</v>
      </c>
      <c r="G413" s="208" t="s">
        <v>149</v>
      </c>
      <c r="H413" s="209">
        <v>6.5999999999999996</v>
      </c>
      <c r="I413" s="210"/>
      <c r="J413" s="211">
        <f>ROUND(I413*H413,2)</f>
        <v>0</v>
      </c>
      <c r="K413" s="207" t="s">
        <v>150</v>
      </c>
      <c r="L413" s="45"/>
      <c r="M413" s="212" t="s">
        <v>19</v>
      </c>
      <c r="N413" s="213" t="s">
        <v>43</v>
      </c>
      <c r="O413" s="85"/>
      <c r="P413" s="214">
        <f>O413*H413</f>
        <v>0</v>
      </c>
      <c r="Q413" s="214">
        <v>0.00076999999999999996</v>
      </c>
      <c r="R413" s="214">
        <f>Q413*H413</f>
        <v>0.0050819999999999997</v>
      </c>
      <c r="S413" s="214">
        <v>0</v>
      </c>
      <c r="T413" s="21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6" t="s">
        <v>238</v>
      </c>
      <c r="AT413" s="216" t="s">
        <v>146</v>
      </c>
      <c r="AU413" s="216" t="s">
        <v>82</v>
      </c>
      <c r="AY413" s="18" t="s">
        <v>144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8" t="s">
        <v>80</v>
      </c>
      <c r="BK413" s="217">
        <f>ROUND(I413*H413,2)</f>
        <v>0</v>
      </c>
      <c r="BL413" s="18" t="s">
        <v>238</v>
      </c>
      <c r="BM413" s="216" t="s">
        <v>720</v>
      </c>
    </row>
    <row r="414" s="2" customFormat="1">
      <c r="A414" s="39"/>
      <c r="B414" s="40"/>
      <c r="C414" s="41"/>
      <c r="D414" s="218" t="s">
        <v>153</v>
      </c>
      <c r="E414" s="41"/>
      <c r="F414" s="219" t="s">
        <v>721</v>
      </c>
      <c r="G414" s="41"/>
      <c r="H414" s="41"/>
      <c r="I414" s="220"/>
      <c r="J414" s="41"/>
      <c r="K414" s="41"/>
      <c r="L414" s="45"/>
      <c r="M414" s="221"/>
      <c r="N414" s="222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153</v>
      </c>
      <c r="AU414" s="18" t="s">
        <v>82</v>
      </c>
    </row>
    <row r="415" s="13" customFormat="1">
      <c r="A415" s="13"/>
      <c r="B415" s="223"/>
      <c r="C415" s="224"/>
      <c r="D415" s="225" t="s">
        <v>155</v>
      </c>
      <c r="E415" s="226" t="s">
        <v>19</v>
      </c>
      <c r="F415" s="227" t="s">
        <v>722</v>
      </c>
      <c r="G415" s="224"/>
      <c r="H415" s="228">
        <v>6.5999999999999996</v>
      </c>
      <c r="I415" s="229"/>
      <c r="J415" s="224"/>
      <c r="K415" s="224"/>
      <c r="L415" s="230"/>
      <c r="M415" s="231"/>
      <c r="N415" s="232"/>
      <c r="O415" s="232"/>
      <c r="P415" s="232"/>
      <c r="Q415" s="232"/>
      <c r="R415" s="232"/>
      <c r="S415" s="232"/>
      <c r="T415" s="23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4" t="s">
        <v>155</v>
      </c>
      <c r="AU415" s="234" t="s">
        <v>82</v>
      </c>
      <c r="AV415" s="13" t="s">
        <v>82</v>
      </c>
      <c r="AW415" s="13" t="s">
        <v>33</v>
      </c>
      <c r="AX415" s="13" t="s">
        <v>80</v>
      </c>
      <c r="AY415" s="234" t="s">
        <v>144</v>
      </c>
    </row>
    <row r="416" s="2" customFormat="1" ht="19.8" customHeight="1">
      <c r="A416" s="39"/>
      <c r="B416" s="40"/>
      <c r="C416" s="205" t="s">
        <v>723</v>
      </c>
      <c r="D416" s="205" t="s">
        <v>146</v>
      </c>
      <c r="E416" s="206" t="s">
        <v>724</v>
      </c>
      <c r="F416" s="207" t="s">
        <v>725</v>
      </c>
      <c r="G416" s="208" t="s">
        <v>149</v>
      </c>
      <c r="H416" s="209">
        <v>20.858000000000001</v>
      </c>
      <c r="I416" s="210"/>
      <c r="J416" s="211">
        <f>ROUND(I416*H416,2)</f>
        <v>0</v>
      </c>
      <c r="K416" s="207" t="s">
        <v>150</v>
      </c>
      <c r="L416" s="45"/>
      <c r="M416" s="212" t="s">
        <v>19</v>
      </c>
      <c r="N416" s="213" t="s">
        <v>43</v>
      </c>
      <c r="O416" s="85"/>
      <c r="P416" s="214">
        <f>O416*H416</f>
        <v>0</v>
      </c>
      <c r="Q416" s="214">
        <v>0.00076999999999999996</v>
      </c>
      <c r="R416" s="214">
        <f>Q416*H416</f>
        <v>0.016060660000000001</v>
      </c>
      <c r="S416" s="214">
        <v>0</v>
      </c>
      <c r="T416" s="215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16" t="s">
        <v>238</v>
      </c>
      <c r="AT416" s="216" t="s">
        <v>146</v>
      </c>
      <c r="AU416" s="216" t="s">
        <v>82</v>
      </c>
      <c r="AY416" s="18" t="s">
        <v>144</v>
      </c>
      <c r="BE416" s="217">
        <f>IF(N416="základní",J416,0)</f>
        <v>0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8" t="s">
        <v>80</v>
      </c>
      <c r="BK416" s="217">
        <f>ROUND(I416*H416,2)</f>
        <v>0</v>
      </c>
      <c r="BL416" s="18" t="s">
        <v>238</v>
      </c>
      <c r="BM416" s="216" t="s">
        <v>726</v>
      </c>
    </row>
    <row r="417" s="2" customFormat="1">
      <c r="A417" s="39"/>
      <c r="B417" s="40"/>
      <c r="C417" s="41"/>
      <c r="D417" s="218" t="s">
        <v>153</v>
      </c>
      <c r="E417" s="41"/>
      <c r="F417" s="219" t="s">
        <v>727</v>
      </c>
      <c r="G417" s="41"/>
      <c r="H417" s="41"/>
      <c r="I417" s="220"/>
      <c r="J417" s="41"/>
      <c r="K417" s="41"/>
      <c r="L417" s="45"/>
      <c r="M417" s="221"/>
      <c r="N417" s="222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153</v>
      </c>
      <c r="AU417" s="18" t="s">
        <v>82</v>
      </c>
    </row>
    <row r="418" s="13" customFormat="1">
      <c r="A418" s="13"/>
      <c r="B418" s="223"/>
      <c r="C418" s="224"/>
      <c r="D418" s="225" t="s">
        <v>155</v>
      </c>
      <c r="E418" s="226" t="s">
        <v>19</v>
      </c>
      <c r="F418" s="227" t="s">
        <v>728</v>
      </c>
      <c r="G418" s="224"/>
      <c r="H418" s="228">
        <v>20.858000000000001</v>
      </c>
      <c r="I418" s="229"/>
      <c r="J418" s="224"/>
      <c r="K418" s="224"/>
      <c r="L418" s="230"/>
      <c r="M418" s="231"/>
      <c r="N418" s="232"/>
      <c r="O418" s="232"/>
      <c r="P418" s="232"/>
      <c r="Q418" s="232"/>
      <c r="R418" s="232"/>
      <c r="S418" s="232"/>
      <c r="T418" s="23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4" t="s">
        <v>155</v>
      </c>
      <c r="AU418" s="234" t="s">
        <v>82</v>
      </c>
      <c r="AV418" s="13" t="s">
        <v>82</v>
      </c>
      <c r="AW418" s="13" t="s">
        <v>33</v>
      </c>
      <c r="AX418" s="13" t="s">
        <v>80</v>
      </c>
      <c r="AY418" s="234" t="s">
        <v>144</v>
      </c>
    </row>
    <row r="419" s="2" customFormat="1" ht="14.4" customHeight="1">
      <c r="A419" s="39"/>
      <c r="B419" s="40"/>
      <c r="C419" s="256" t="s">
        <v>729</v>
      </c>
      <c r="D419" s="256" t="s">
        <v>305</v>
      </c>
      <c r="E419" s="257" t="s">
        <v>730</v>
      </c>
      <c r="F419" s="258" t="s">
        <v>731</v>
      </c>
      <c r="G419" s="259" t="s">
        <v>149</v>
      </c>
      <c r="H419" s="260">
        <v>32.002000000000002</v>
      </c>
      <c r="I419" s="261"/>
      <c r="J419" s="262">
        <f>ROUND(I419*H419,2)</f>
        <v>0</v>
      </c>
      <c r="K419" s="258" t="s">
        <v>150</v>
      </c>
      <c r="L419" s="263"/>
      <c r="M419" s="264" t="s">
        <v>19</v>
      </c>
      <c r="N419" s="265" t="s">
        <v>43</v>
      </c>
      <c r="O419" s="85"/>
      <c r="P419" s="214">
        <f>O419*H419</f>
        <v>0</v>
      </c>
      <c r="Q419" s="214">
        <v>0.0020999999999999999</v>
      </c>
      <c r="R419" s="214">
        <f>Q419*H419</f>
        <v>0.067204200000000006</v>
      </c>
      <c r="S419" s="214">
        <v>0</v>
      </c>
      <c r="T419" s="215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16" t="s">
        <v>339</v>
      </c>
      <c r="AT419" s="216" t="s">
        <v>305</v>
      </c>
      <c r="AU419" s="216" t="s">
        <v>82</v>
      </c>
      <c r="AY419" s="18" t="s">
        <v>144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18" t="s">
        <v>80</v>
      </c>
      <c r="BK419" s="217">
        <f>ROUND(I419*H419,2)</f>
        <v>0</v>
      </c>
      <c r="BL419" s="18" t="s">
        <v>238</v>
      </c>
      <c r="BM419" s="216" t="s">
        <v>732</v>
      </c>
    </row>
    <row r="420" s="13" customFormat="1">
      <c r="A420" s="13"/>
      <c r="B420" s="223"/>
      <c r="C420" s="224"/>
      <c r="D420" s="225" t="s">
        <v>155</v>
      </c>
      <c r="E420" s="226" t="s">
        <v>19</v>
      </c>
      <c r="F420" s="227" t="s">
        <v>733</v>
      </c>
      <c r="G420" s="224"/>
      <c r="H420" s="228">
        <v>27.457999999999998</v>
      </c>
      <c r="I420" s="229"/>
      <c r="J420" s="224"/>
      <c r="K420" s="224"/>
      <c r="L420" s="230"/>
      <c r="M420" s="231"/>
      <c r="N420" s="232"/>
      <c r="O420" s="232"/>
      <c r="P420" s="232"/>
      <c r="Q420" s="232"/>
      <c r="R420" s="232"/>
      <c r="S420" s="232"/>
      <c r="T420" s="23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4" t="s">
        <v>155</v>
      </c>
      <c r="AU420" s="234" t="s">
        <v>82</v>
      </c>
      <c r="AV420" s="13" t="s">
        <v>82</v>
      </c>
      <c r="AW420" s="13" t="s">
        <v>33</v>
      </c>
      <c r="AX420" s="13" t="s">
        <v>80</v>
      </c>
      <c r="AY420" s="234" t="s">
        <v>144</v>
      </c>
    </row>
    <row r="421" s="13" customFormat="1">
      <c r="A421" s="13"/>
      <c r="B421" s="223"/>
      <c r="C421" s="224"/>
      <c r="D421" s="225" t="s">
        <v>155</v>
      </c>
      <c r="E421" s="224"/>
      <c r="F421" s="227" t="s">
        <v>734</v>
      </c>
      <c r="G421" s="224"/>
      <c r="H421" s="228">
        <v>32.002000000000002</v>
      </c>
      <c r="I421" s="229"/>
      <c r="J421" s="224"/>
      <c r="K421" s="224"/>
      <c r="L421" s="230"/>
      <c r="M421" s="231"/>
      <c r="N421" s="232"/>
      <c r="O421" s="232"/>
      <c r="P421" s="232"/>
      <c r="Q421" s="232"/>
      <c r="R421" s="232"/>
      <c r="S421" s="232"/>
      <c r="T421" s="23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4" t="s">
        <v>155</v>
      </c>
      <c r="AU421" s="234" t="s">
        <v>82</v>
      </c>
      <c r="AV421" s="13" t="s">
        <v>82</v>
      </c>
      <c r="AW421" s="13" t="s">
        <v>4</v>
      </c>
      <c r="AX421" s="13" t="s">
        <v>80</v>
      </c>
      <c r="AY421" s="234" t="s">
        <v>144</v>
      </c>
    </row>
    <row r="422" s="2" customFormat="1" ht="14.4" customHeight="1">
      <c r="A422" s="39"/>
      <c r="B422" s="40"/>
      <c r="C422" s="205" t="s">
        <v>735</v>
      </c>
      <c r="D422" s="205" t="s">
        <v>146</v>
      </c>
      <c r="E422" s="206" t="s">
        <v>736</v>
      </c>
      <c r="F422" s="207" t="s">
        <v>737</v>
      </c>
      <c r="G422" s="208" t="s">
        <v>149</v>
      </c>
      <c r="H422" s="209">
        <v>9.1199999999999992</v>
      </c>
      <c r="I422" s="210"/>
      <c r="J422" s="211">
        <f>ROUND(I422*H422,2)</f>
        <v>0</v>
      </c>
      <c r="K422" s="207" t="s">
        <v>150</v>
      </c>
      <c r="L422" s="45"/>
      <c r="M422" s="212" t="s">
        <v>19</v>
      </c>
      <c r="N422" s="213" t="s">
        <v>43</v>
      </c>
      <c r="O422" s="85"/>
      <c r="P422" s="214">
        <f>O422*H422</f>
        <v>0</v>
      </c>
      <c r="Q422" s="214">
        <v>0</v>
      </c>
      <c r="R422" s="214">
        <f>Q422*H422</f>
        <v>0</v>
      </c>
      <c r="S422" s="214">
        <v>0</v>
      </c>
      <c r="T422" s="215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16" t="s">
        <v>238</v>
      </c>
      <c r="AT422" s="216" t="s">
        <v>146</v>
      </c>
      <c r="AU422" s="216" t="s">
        <v>82</v>
      </c>
      <c r="AY422" s="18" t="s">
        <v>144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8" t="s">
        <v>80</v>
      </c>
      <c r="BK422" s="217">
        <f>ROUND(I422*H422,2)</f>
        <v>0</v>
      </c>
      <c r="BL422" s="18" t="s">
        <v>238</v>
      </c>
      <c r="BM422" s="216" t="s">
        <v>738</v>
      </c>
    </row>
    <row r="423" s="2" customFormat="1">
      <c r="A423" s="39"/>
      <c r="B423" s="40"/>
      <c r="C423" s="41"/>
      <c r="D423" s="218" t="s">
        <v>153</v>
      </c>
      <c r="E423" s="41"/>
      <c r="F423" s="219" t="s">
        <v>739</v>
      </c>
      <c r="G423" s="41"/>
      <c r="H423" s="41"/>
      <c r="I423" s="220"/>
      <c r="J423" s="41"/>
      <c r="K423" s="41"/>
      <c r="L423" s="45"/>
      <c r="M423" s="221"/>
      <c r="N423" s="222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153</v>
      </c>
      <c r="AU423" s="18" t="s">
        <v>82</v>
      </c>
    </row>
    <row r="424" s="13" customFormat="1">
      <c r="A424" s="13"/>
      <c r="B424" s="223"/>
      <c r="C424" s="224"/>
      <c r="D424" s="225" t="s">
        <v>155</v>
      </c>
      <c r="E424" s="226" t="s">
        <v>19</v>
      </c>
      <c r="F424" s="227" t="s">
        <v>202</v>
      </c>
      <c r="G424" s="224"/>
      <c r="H424" s="228">
        <v>9.1199999999999992</v>
      </c>
      <c r="I424" s="229"/>
      <c r="J424" s="224"/>
      <c r="K424" s="224"/>
      <c r="L424" s="230"/>
      <c r="M424" s="231"/>
      <c r="N424" s="232"/>
      <c r="O424" s="232"/>
      <c r="P424" s="232"/>
      <c r="Q424" s="232"/>
      <c r="R424" s="232"/>
      <c r="S424" s="232"/>
      <c r="T424" s="23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4" t="s">
        <v>155</v>
      </c>
      <c r="AU424" s="234" t="s">
        <v>82</v>
      </c>
      <c r="AV424" s="13" t="s">
        <v>82</v>
      </c>
      <c r="AW424" s="13" t="s">
        <v>33</v>
      </c>
      <c r="AX424" s="13" t="s">
        <v>80</v>
      </c>
      <c r="AY424" s="234" t="s">
        <v>144</v>
      </c>
    </row>
    <row r="425" s="2" customFormat="1" ht="14.4" customHeight="1">
      <c r="A425" s="39"/>
      <c r="B425" s="40"/>
      <c r="C425" s="205" t="s">
        <v>740</v>
      </c>
      <c r="D425" s="205" t="s">
        <v>146</v>
      </c>
      <c r="E425" s="206" t="s">
        <v>741</v>
      </c>
      <c r="F425" s="207" t="s">
        <v>742</v>
      </c>
      <c r="G425" s="208" t="s">
        <v>149</v>
      </c>
      <c r="H425" s="209">
        <v>8.4979999999999993</v>
      </c>
      <c r="I425" s="210"/>
      <c r="J425" s="211">
        <f>ROUND(I425*H425,2)</f>
        <v>0</v>
      </c>
      <c r="K425" s="207" t="s">
        <v>150</v>
      </c>
      <c r="L425" s="45"/>
      <c r="M425" s="212" t="s">
        <v>19</v>
      </c>
      <c r="N425" s="213" t="s">
        <v>43</v>
      </c>
      <c r="O425" s="85"/>
      <c r="P425" s="214">
        <f>O425*H425</f>
        <v>0</v>
      </c>
      <c r="Q425" s="214">
        <v>0</v>
      </c>
      <c r="R425" s="214">
        <f>Q425*H425</f>
        <v>0</v>
      </c>
      <c r="S425" s="214">
        <v>0</v>
      </c>
      <c r="T425" s="215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6" t="s">
        <v>238</v>
      </c>
      <c r="AT425" s="216" t="s">
        <v>146</v>
      </c>
      <c r="AU425" s="216" t="s">
        <v>82</v>
      </c>
      <c r="AY425" s="18" t="s">
        <v>144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8" t="s">
        <v>80</v>
      </c>
      <c r="BK425" s="217">
        <f>ROUND(I425*H425,2)</f>
        <v>0</v>
      </c>
      <c r="BL425" s="18" t="s">
        <v>238</v>
      </c>
      <c r="BM425" s="216" t="s">
        <v>743</v>
      </c>
    </row>
    <row r="426" s="2" customFormat="1">
      <c r="A426" s="39"/>
      <c r="B426" s="40"/>
      <c r="C426" s="41"/>
      <c r="D426" s="218" t="s">
        <v>153</v>
      </c>
      <c r="E426" s="41"/>
      <c r="F426" s="219" t="s">
        <v>744</v>
      </c>
      <c r="G426" s="41"/>
      <c r="H426" s="41"/>
      <c r="I426" s="220"/>
      <c r="J426" s="41"/>
      <c r="K426" s="41"/>
      <c r="L426" s="45"/>
      <c r="M426" s="221"/>
      <c r="N426" s="222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153</v>
      </c>
      <c r="AU426" s="18" t="s">
        <v>82</v>
      </c>
    </row>
    <row r="427" s="13" customFormat="1">
      <c r="A427" s="13"/>
      <c r="B427" s="223"/>
      <c r="C427" s="224"/>
      <c r="D427" s="225" t="s">
        <v>155</v>
      </c>
      <c r="E427" s="226" t="s">
        <v>19</v>
      </c>
      <c r="F427" s="227" t="s">
        <v>710</v>
      </c>
      <c r="G427" s="224"/>
      <c r="H427" s="228">
        <v>8.4979999999999993</v>
      </c>
      <c r="I427" s="229"/>
      <c r="J427" s="224"/>
      <c r="K427" s="224"/>
      <c r="L427" s="230"/>
      <c r="M427" s="231"/>
      <c r="N427" s="232"/>
      <c r="O427" s="232"/>
      <c r="P427" s="232"/>
      <c r="Q427" s="232"/>
      <c r="R427" s="232"/>
      <c r="S427" s="232"/>
      <c r="T427" s="23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4" t="s">
        <v>155</v>
      </c>
      <c r="AU427" s="234" t="s">
        <v>82</v>
      </c>
      <c r="AV427" s="13" t="s">
        <v>82</v>
      </c>
      <c r="AW427" s="13" t="s">
        <v>33</v>
      </c>
      <c r="AX427" s="13" t="s">
        <v>80</v>
      </c>
      <c r="AY427" s="234" t="s">
        <v>144</v>
      </c>
    </row>
    <row r="428" s="2" customFormat="1" ht="14.4" customHeight="1">
      <c r="A428" s="39"/>
      <c r="B428" s="40"/>
      <c r="C428" s="256" t="s">
        <v>745</v>
      </c>
      <c r="D428" s="256" t="s">
        <v>305</v>
      </c>
      <c r="E428" s="257" t="s">
        <v>746</v>
      </c>
      <c r="F428" s="258" t="s">
        <v>747</v>
      </c>
      <c r="G428" s="259" t="s">
        <v>149</v>
      </c>
      <c r="H428" s="260">
        <v>18.498999999999999</v>
      </c>
      <c r="I428" s="261"/>
      <c r="J428" s="262">
        <f>ROUND(I428*H428,2)</f>
        <v>0</v>
      </c>
      <c r="K428" s="258" t="s">
        <v>150</v>
      </c>
      <c r="L428" s="263"/>
      <c r="M428" s="264" t="s">
        <v>19</v>
      </c>
      <c r="N428" s="265" t="s">
        <v>43</v>
      </c>
      <c r="O428" s="85"/>
      <c r="P428" s="214">
        <f>O428*H428</f>
        <v>0</v>
      </c>
      <c r="Q428" s="214">
        <v>0.00029999999999999997</v>
      </c>
      <c r="R428" s="214">
        <f>Q428*H428</f>
        <v>0.0055496999999999994</v>
      </c>
      <c r="S428" s="214">
        <v>0</v>
      </c>
      <c r="T428" s="215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6" t="s">
        <v>339</v>
      </c>
      <c r="AT428" s="216" t="s">
        <v>305</v>
      </c>
      <c r="AU428" s="216" t="s">
        <v>82</v>
      </c>
      <c r="AY428" s="18" t="s">
        <v>144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8" t="s">
        <v>80</v>
      </c>
      <c r="BK428" s="217">
        <f>ROUND(I428*H428,2)</f>
        <v>0</v>
      </c>
      <c r="BL428" s="18" t="s">
        <v>238</v>
      </c>
      <c r="BM428" s="216" t="s">
        <v>748</v>
      </c>
    </row>
    <row r="429" s="13" customFormat="1">
      <c r="A429" s="13"/>
      <c r="B429" s="223"/>
      <c r="C429" s="224"/>
      <c r="D429" s="225" t="s">
        <v>155</v>
      </c>
      <c r="E429" s="226" t="s">
        <v>19</v>
      </c>
      <c r="F429" s="227" t="s">
        <v>749</v>
      </c>
      <c r="G429" s="224"/>
      <c r="H429" s="228">
        <v>17.617999999999999</v>
      </c>
      <c r="I429" s="229"/>
      <c r="J429" s="224"/>
      <c r="K429" s="224"/>
      <c r="L429" s="230"/>
      <c r="M429" s="231"/>
      <c r="N429" s="232"/>
      <c r="O429" s="232"/>
      <c r="P429" s="232"/>
      <c r="Q429" s="232"/>
      <c r="R429" s="232"/>
      <c r="S429" s="232"/>
      <c r="T429" s="23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4" t="s">
        <v>155</v>
      </c>
      <c r="AU429" s="234" t="s">
        <v>82</v>
      </c>
      <c r="AV429" s="13" t="s">
        <v>82</v>
      </c>
      <c r="AW429" s="13" t="s">
        <v>33</v>
      </c>
      <c r="AX429" s="13" t="s">
        <v>80</v>
      </c>
      <c r="AY429" s="234" t="s">
        <v>144</v>
      </c>
    </row>
    <row r="430" s="13" customFormat="1">
      <c r="A430" s="13"/>
      <c r="B430" s="223"/>
      <c r="C430" s="224"/>
      <c r="D430" s="225" t="s">
        <v>155</v>
      </c>
      <c r="E430" s="224"/>
      <c r="F430" s="227" t="s">
        <v>750</v>
      </c>
      <c r="G430" s="224"/>
      <c r="H430" s="228">
        <v>18.498999999999999</v>
      </c>
      <c r="I430" s="229"/>
      <c r="J430" s="224"/>
      <c r="K430" s="224"/>
      <c r="L430" s="230"/>
      <c r="M430" s="231"/>
      <c r="N430" s="232"/>
      <c r="O430" s="232"/>
      <c r="P430" s="232"/>
      <c r="Q430" s="232"/>
      <c r="R430" s="232"/>
      <c r="S430" s="232"/>
      <c r="T430" s="23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4" t="s">
        <v>155</v>
      </c>
      <c r="AU430" s="234" t="s">
        <v>82</v>
      </c>
      <c r="AV430" s="13" t="s">
        <v>82</v>
      </c>
      <c r="AW430" s="13" t="s">
        <v>4</v>
      </c>
      <c r="AX430" s="13" t="s">
        <v>80</v>
      </c>
      <c r="AY430" s="234" t="s">
        <v>144</v>
      </c>
    </row>
    <row r="431" s="2" customFormat="1" ht="22.2" customHeight="1">
      <c r="A431" s="39"/>
      <c r="B431" s="40"/>
      <c r="C431" s="205" t="s">
        <v>751</v>
      </c>
      <c r="D431" s="205" t="s">
        <v>146</v>
      </c>
      <c r="E431" s="206" t="s">
        <v>752</v>
      </c>
      <c r="F431" s="207" t="s">
        <v>753</v>
      </c>
      <c r="G431" s="208" t="s">
        <v>754</v>
      </c>
      <c r="H431" s="266"/>
      <c r="I431" s="210"/>
      <c r="J431" s="211">
        <f>ROUND(I431*H431,2)</f>
        <v>0</v>
      </c>
      <c r="K431" s="207" t="s">
        <v>150</v>
      </c>
      <c r="L431" s="45"/>
      <c r="M431" s="212" t="s">
        <v>19</v>
      </c>
      <c r="N431" s="213" t="s">
        <v>43</v>
      </c>
      <c r="O431" s="85"/>
      <c r="P431" s="214">
        <f>O431*H431</f>
        <v>0</v>
      </c>
      <c r="Q431" s="214">
        <v>0</v>
      </c>
      <c r="R431" s="214">
        <f>Q431*H431</f>
        <v>0</v>
      </c>
      <c r="S431" s="214">
        <v>0</v>
      </c>
      <c r="T431" s="215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16" t="s">
        <v>238</v>
      </c>
      <c r="AT431" s="216" t="s">
        <v>146</v>
      </c>
      <c r="AU431" s="216" t="s">
        <v>82</v>
      </c>
      <c r="AY431" s="18" t="s">
        <v>144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18" t="s">
        <v>80</v>
      </c>
      <c r="BK431" s="217">
        <f>ROUND(I431*H431,2)</f>
        <v>0</v>
      </c>
      <c r="BL431" s="18" t="s">
        <v>238</v>
      </c>
      <c r="BM431" s="216" t="s">
        <v>755</v>
      </c>
    </row>
    <row r="432" s="2" customFormat="1">
      <c r="A432" s="39"/>
      <c r="B432" s="40"/>
      <c r="C432" s="41"/>
      <c r="D432" s="218" t="s">
        <v>153</v>
      </c>
      <c r="E432" s="41"/>
      <c r="F432" s="219" t="s">
        <v>756</v>
      </c>
      <c r="G432" s="41"/>
      <c r="H432" s="41"/>
      <c r="I432" s="220"/>
      <c r="J432" s="41"/>
      <c r="K432" s="41"/>
      <c r="L432" s="45"/>
      <c r="M432" s="221"/>
      <c r="N432" s="222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153</v>
      </c>
      <c r="AU432" s="18" t="s">
        <v>82</v>
      </c>
    </row>
    <row r="433" s="12" customFormat="1" ht="22.8" customHeight="1">
      <c r="A433" s="12"/>
      <c r="B433" s="189"/>
      <c r="C433" s="190"/>
      <c r="D433" s="191" t="s">
        <v>71</v>
      </c>
      <c r="E433" s="203" t="s">
        <v>757</v>
      </c>
      <c r="F433" s="203" t="s">
        <v>758</v>
      </c>
      <c r="G433" s="190"/>
      <c r="H433" s="190"/>
      <c r="I433" s="193"/>
      <c r="J433" s="204">
        <f>BK433</f>
        <v>0</v>
      </c>
      <c r="K433" s="190"/>
      <c r="L433" s="195"/>
      <c r="M433" s="196"/>
      <c r="N433" s="197"/>
      <c r="O433" s="197"/>
      <c r="P433" s="198">
        <f>SUM(P434:P451)</f>
        <v>0</v>
      </c>
      <c r="Q433" s="197"/>
      <c r="R433" s="198">
        <f>SUM(R434:R451)</f>
        <v>0.030592599999999998</v>
      </c>
      <c r="S433" s="197"/>
      <c r="T433" s="199">
        <f>SUM(T434:T451)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00" t="s">
        <v>82</v>
      </c>
      <c r="AT433" s="201" t="s">
        <v>71</v>
      </c>
      <c r="AU433" s="201" t="s">
        <v>80</v>
      </c>
      <c r="AY433" s="200" t="s">
        <v>144</v>
      </c>
      <c r="BK433" s="202">
        <f>SUM(BK434:BK451)</f>
        <v>0</v>
      </c>
    </row>
    <row r="434" s="2" customFormat="1" ht="14.4" customHeight="1">
      <c r="A434" s="39"/>
      <c r="B434" s="40"/>
      <c r="C434" s="205" t="s">
        <v>759</v>
      </c>
      <c r="D434" s="205" t="s">
        <v>146</v>
      </c>
      <c r="E434" s="206" t="s">
        <v>760</v>
      </c>
      <c r="F434" s="207" t="s">
        <v>761</v>
      </c>
      <c r="G434" s="208" t="s">
        <v>149</v>
      </c>
      <c r="H434" s="209">
        <v>3.5099999999999998</v>
      </c>
      <c r="I434" s="210"/>
      <c r="J434" s="211">
        <f>ROUND(I434*H434,2)</f>
        <v>0</v>
      </c>
      <c r="K434" s="207" t="s">
        <v>150</v>
      </c>
      <c r="L434" s="45"/>
      <c r="M434" s="212" t="s">
        <v>19</v>
      </c>
      <c r="N434" s="213" t="s">
        <v>43</v>
      </c>
      <c r="O434" s="85"/>
      <c r="P434" s="214">
        <f>O434*H434</f>
        <v>0</v>
      </c>
      <c r="Q434" s="214">
        <v>0.00019000000000000001</v>
      </c>
      <c r="R434" s="214">
        <f>Q434*H434</f>
        <v>0.0006669</v>
      </c>
      <c r="S434" s="214">
        <v>0</v>
      </c>
      <c r="T434" s="21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6" t="s">
        <v>238</v>
      </c>
      <c r="AT434" s="216" t="s">
        <v>146</v>
      </c>
      <c r="AU434" s="216" t="s">
        <v>82</v>
      </c>
      <c r="AY434" s="18" t="s">
        <v>144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80</v>
      </c>
      <c r="BK434" s="217">
        <f>ROUND(I434*H434,2)</f>
        <v>0</v>
      </c>
      <c r="BL434" s="18" t="s">
        <v>238</v>
      </c>
      <c r="BM434" s="216" t="s">
        <v>762</v>
      </c>
    </row>
    <row r="435" s="2" customFormat="1">
      <c r="A435" s="39"/>
      <c r="B435" s="40"/>
      <c r="C435" s="41"/>
      <c r="D435" s="218" t="s">
        <v>153</v>
      </c>
      <c r="E435" s="41"/>
      <c r="F435" s="219" t="s">
        <v>763</v>
      </c>
      <c r="G435" s="41"/>
      <c r="H435" s="41"/>
      <c r="I435" s="220"/>
      <c r="J435" s="41"/>
      <c r="K435" s="41"/>
      <c r="L435" s="45"/>
      <c r="M435" s="221"/>
      <c r="N435" s="222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153</v>
      </c>
      <c r="AU435" s="18" t="s">
        <v>82</v>
      </c>
    </row>
    <row r="436" s="13" customFormat="1">
      <c r="A436" s="13"/>
      <c r="B436" s="223"/>
      <c r="C436" s="224"/>
      <c r="D436" s="225" t="s">
        <v>155</v>
      </c>
      <c r="E436" s="226" t="s">
        <v>19</v>
      </c>
      <c r="F436" s="227" t="s">
        <v>764</v>
      </c>
      <c r="G436" s="224"/>
      <c r="H436" s="228">
        <v>3.5099999999999998</v>
      </c>
      <c r="I436" s="229"/>
      <c r="J436" s="224"/>
      <c r="K436" s="224"/>
      <c r="L436" s="230"/>
      <c r="M436" s="231"/>
      <c r="N436" s="232"/>
      <c r="O436" s="232"/>
      <c r="P436" s="232"/>
      <c r="Q436" s="232"/>
      <c r="R436" s="232"/>
      <c r="S436" s="232"/>
      <c r="T436" s="23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4" t="s">
        <v>155</v>
      </c>
      <c r="AU436" s="234" t="s">
        <v>82</v>
      </c>
      <c r="AV436" s="13" t="s">
        <v>82</v>
      </c>
      <c r="AW436" s="13" t="s">
        <v>33</v>
      </c>
      <c r="AX436" s="13" t="s">
        <v>80</v>
      </c>
      <c r="AY436" s="234" t="s">
        <v>144</v>
      </c>
    </row>
    <row r="437" s="2" customFormat="1" ht="14.4" customHeight="1">
      <c r="A437" s="39"/>
      <c r="B437" s="40"/>
      <c r="C437" s="256" t="s">
        <v>765</v>
      </c>
      <c r="D437" s="256" t="s">
        <v>305</v>
      </c>
      <c r="E437" s="257" t="s">
        <v>766</v>
      </c>
      <c r="F437" s="258" t="s">
        <v>767</v>
      </c>
      <c r="G437" s="259" t="s">
        <v>149</v>
      </c>
      <c r="H437" s="260">
        <v>4.0369999999999999</v>
      </c>
      <c r="I437" s="261"/>
      <c r="J437" s="262">
        <f>ROUND(I437*H437,2)</f>
        <v>0</v>
      </c>
      <c r="K437" s="258" t="s">
        <v>150</v>
      </c>
      <c r="L437" s="263"/>
      <c r="M437" s="264" t="s">
        <v>19</v>
      </c>
      <c r="N437" s="265" t="s">
        <v>43</v>
      </c>
      <c r="O437" s="85"/>
      <c r="P437" s="214">
        <f>O437*H437</f>
        <v>0</v>
      </c>
      <c r="Q437" s="214">
        <v>0.00013999999999999999</v>
      </c>
      <c r="R437" s="214">
        <f>Q437*H437</f>
        <v>0.00056517999999999998</v>
      </c>
      <c r="S437" s="214">
        <v>0</v>
      </c>
      <c r="T437" s="215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16" t="s">
        <v>339</v>
      </c>
      <c r="AT437" s="216" t="s">
        <v>305</v>
      </c>
      <c r="AU437" s="216" t="s">
        <v>82</v>
      </c>
      <c r="AY437" s="18" t="s">
        <v>144</v>
      </c>
      <c r="BE437" s="217">
        <f>IF(N437="základní",J437,0)</f>
        <v>0</v>
      </c>
      <c r="BF437" s="217">
        <f>IF(N437="snížená",J437,0)</f>
        <v>0</v>
      </c>
      <c r="BG437" s="217">
        <f>IF(N437="zákl. přenesená",J437,0)</f>
        <v>0</v>
      </c>
      <c r="BH437" s="217">
        <f>IF(N437="sníž. přenesená",J437,0)</f>
        <v>0</v>
      </c>
      <c r="BI437" s="217">
        <f>IF(N437="nulová",J437,0)</f>
        <v>0</v>
      </c>
      <c r="BJ437" s="18" t="s">
        <v>80</v>
      </c>
      <c r="BK437" s="217">
        <f>ROUND(I437*H437,2)</f>
        <v>0</v>
      </c>
      <c r="BL437" s="18" t="s">
        <v>238</v>
      </c>
      <c r="BM437" s="216" t="s">
        <v>768</v>
      </c>
    </row>
    <row r="438" s="13" customFormat="1">
      <c r="A438" s="13"/>
      <c r="B438" s="223"/>
      <c r="C438" s="224"/>
      <c r="D438" s="225" t="s">
        <v>155</v>
      </c>
      <c r="E438" s="226" t="s">
        <v>19</v>
      </c>
      <c r="F438" s="227" t="s">
        <v>769</v>
      </c>
      <c r="G438" s="224"/>
      <c r="H438" s="228">
        <v>3.5099999999999998</v>
      </c>
      <c r="I438" s="229"/>
      <c r="J438" s="224"/>
      <c r="K438" s="224"/>
      <c r="L438" s="230"/>
      <c r="M438" s="231"/>
      <c r="N438" s="232"/>
      <c r="O438" s="232"/>
      <c r="P438" s="232"/>
      <c r="Q438" s="232"/>
      <c r="R438" s="232"/>
      <c r="S438" s="232"/>
      <c r="T438" s="23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4" t="s">
        <v>155</v>
      </c>
      <c r="AU438" s="234" t="s">
        <v>82</v>
      </c>
      <c r="AV438" s="13" t="s">
        <v>82</v>
      </c>
      <c r="AW438" s="13" t="s">
        <v>33</v>
      </c>
      <c r="AX438" s="13" t="s">
        <v>80</v>
      </c>
      <c r="AY438" s="234" t="s">
        <v>144</v>
      </c>
    </row>
    <row r="439" s="13" customFormat="1">
      <c r="A439" s="13"/>
      <c r="B439" s="223"/>
      <c r="C439" s="224"/>
      <c r="D439" s="225" t="s">
        <v>155</v>
      </c>
      <c r="E439" s="224"/>
      <c r="F439" s="227" t="s">
        <v>770</v>
      </c>
      <c r="G439" s="224"/>
      <c r="H439" s="228">
        <v>4.0369999999999999</v>
      </c>
      <c r="I439" s="229"/>
      <c r="J439" s="224"/>
      <c r="K439" s="224"/>
      <c r="L439" s="230"/>
      <c r="M439" s="231"/>
      <c r="N439" s="232"/>
      <c r="O439" s="232"/>
      <c r="P439" s="232"/>
      <c r="Q439" s="232"/>
      <c r="R439" s="232"/>
      <c r="S439" s="232"/>
      <c r="T439" s="23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4" t="s">
        <v>155</v>
      </c>
      <c r="AU439" s="234" t="s">
        <v>82</v>
      </c>
      <c r="AV439" s="13" t="s">
        <v>82</v>
      </c>
      <c r="AW439" s="13" t="s">
        <v>4</v>
      </c>
      <c r="AX439" s="13" t="s">
        <v>80</v>
      </c>
      <c r="AY439" s="234" t="s">
        <v>144</v>
      </c>
    </row>
    <row r="440" s="2" customFormat="1" ht="34.8" customHeight="1">
      <c r="A440" s="39"/>
      <c r="B440" s="40"/>
      <c r="C440" s="205" t="s">
        <v>771</v>
      </c>
      <c r="D440" s="205" t="s">
        <v>146</v>
      </c>
      <c r="E440" s="206" t="s">
        <v>772</v>
      </c>
      <c r="F440" s="207" t="s">
        <v>773</v>
      </c>
      <c r="G440" s="208" t="s">
        <v>149</v>
      </c>
      <c r="H440" s="209">
        <v>8.7379999999999995</v>
      </c>
      <c r="I440" s="210"/>
      <c r="J440" s="211">
        <f>ROUND(I440*H440,2)</f>
        <v>0</v>
      </c>
      <c r="K440" s="207" t="s">
        <v>150</v>
      </c>
      <c r="L440" s="45"/>
      <c r="M440" s="212" t="s">
        <v>19</v>
      </c>
      <c r="N440" s="213" t="s">
        <v>43</v>
      </c>
      <c r="O440" s="85"/>
      <c r="P440" s="214">
        <f>O440*H440</f>
        <v>0</v>
      </c>
      <c r="Q440" s="214">
        <v>0.00013999999999999999</v>
      </c>
      <c r="R440" s="214">
        <f>Q440*H440</f>
        <v>0.0012233199999999998</v>
      </c>
      <c r="S440" s="214">
        <v>0</v>
      </c>
      <c r="T440" s="21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6" t="s">
        <v>238</v>
      </c>
      <c r="AT440" s="216" t="s">
        <v>146</v>
      </c>
      <c r="AU440" s="216" t="s">
        <v>82</v>
      </c>
      <c r="AY440" s="18" t="s">
        <v>144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8" t="s">
        <v>80</v>
      </c>
      <c r="BK440" s="217">
        <f>ROUND(I440*H440,2)</f>
        <v>0</v>
      </c>
      <c r="BL440" s="18" t="s">
        <v>238</v>
      </c>
      <c r="BM440" s="216" t="s">
        <v>774</v>
      </c>
    </row>
    <row r="441" s="2" customFormat="1">
      <c r="A441" s="39"/>
      <c r="B441" s="40"/>
      <c r="C441" s="41"/>
      <c r="D441" s="218" t="s">
        <v>153</v>
      </c>
      <c r="E441" s="41"/>
      <c r="F441" s="219" t="s">
        <v>775</v>
      </c>
      <c r="G441" s="41"/>
      <c r="H441" s="41"/>
      <c r="I441" s="220"/>
      <c r="J441" s="41"/>
      <c r="K441" s="41"/>
      <c r="L441" s="45"/>
      <c r="M441" s="221"/>
      <c r="N441" s="222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153</v>
      </c>
      <c r="AU441" s="18" t="s">
        <v>82</v>
      </c>
    </row>
    <row r="442" s="13" customFormat="1">
      <c r="A442" s="13"/>
      <c r="B442" s="223"/>
      <c r="C442" s="224"/>
      <c r="D442" s="225" t="s">
        <v>155</v>
      </c>
      <c r="E442" s="226" t="s">
        <v>19</v>
      </c>
      <c r="F442" s="227" t="s">
        <v>776</v>
      </c>
      <c r="G442" s="224"/>
      <c r="H442" s="228">
        <v>8.7379999999999995</v>
      </c>
      <c r="I442" s="229"/>
      <c r="J442" s="224"/>
      <c r="K442" s="224"/>
      <c r="L442" s="230"/>
      <c r="M442" s="231"/>
      <c r="N442" s="232"/>
      <c r="O442" s="232"/>
      <c r="P442" s="232"/>
      <c r="Q442" s="232"/>
      <c r="R442" s="232"/>
      <c r="S442" s="232"/>
      <c r="T442" s="23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4" t="s">
        <v>155</v>
      </c>
      <c r="AU442" s="234" t="s">
        <v>82</v>
      </c>
      <c r="AV442" s="13" t="s">
        <v>82</v>
      </c>
      <c r="AW442" s="13" t="s">
        <v>33</v>
      </c>
      <c r="AX442" s="13" t="s">
        <v>80</v>
      </c>
      <c r="AY442" s="234" t="s">
        <v>144</v>
      </c>
    </row>
    <row r="443" s="2" customFormat="1" ht="14.4" customHeight="1">
      <c r="A443" s="39"/>
      <c r="B443" s="40"/>
      <c r="C443" s="256" t="s">
        <v>777</v>
      </c>
      <c r="D443" s="256" t="s">
        <v>305</v>
      </c>
      <c r="E443" s="257" t="s">
        <v>778</v>
      </c>
      <c r="F443" s="258" t="s">
        <v>779</v>
      </c>
      <c r="G443" s="259" t="s">
        <v>149</v>
      </c>
      <c r="H443" s="260">
        <v>10.049</v>
      </c>
      <c r="I443" s="261"/>
      <c r="J443" s="262">
        <f>ROUND(I443*H443,2)</f>
        <v>0</v>
      </c>
      <c r="K443" s="258" t="s">
        <v>150</v>
      </c>
      <c r="L443" s="263"/>
      <c r="M443" s="264" t="s">
        <v>19</v>
      </c>
      <c r="N443" s="265" t="s">
        <v>43</v>
      </c>
      <c r="O443" s="85"/>
      <c r="P443" s="214">
        <f>O443*H443</f>
        <v>0</v>
      </c>
      <c r="Q443" s="214">
        <v>0.0025000000000000001</v>
      </c>
      <c r="R443" s="214">
        <f>Q443*H443</f>
        <v>0.025122499999999999</v>
      </c>
      <c r="S443" s="214">
        <v>0</v>
      </c>
      <c r="T443" s="215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16" t="s">
        <v>339</v>
      </c>
      <c r="AT443" s="216" t="s">
        <v>305</v>
      </c>
      <c r="AU443" s="216" t="s">
        <v>82</v>
      </c>
      <c r="AY443" s="18" t="s">
        <v>144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8" t="s">
        <v>80</v>
      </c>
      <c r="BK443" s="217">
        <f>ROUND(I443*H443,2)</f>
        <v>0</v>
      </c>
      <c r="BL443" s="18" t="s">
        <v>238</v>
      </c>
      <c r="BM443" s="216" t="s">
        <v>780</v>
      </c>
    </row>
    <row r="444" s="13" customFormat="1">
      <c r="A444" s="13"/>
      <c r="B444" s="223"/>
      <c r="C444" s="224"/>
      <c r="D444" s="225" t="s">
        <v>155</v>
      </c>
      <c r="E444" s="224"/>
      <c r="F444" s="227" t="s">
        <v>781</v>
      </c>
      <c r="G444" s="224"/>
      <c r="H444" s="228">
        <v>10.049</v>
      </c>
      <c r="I444" s="229"/>
      <c r="J444" s="224"/>
      <c r="K444" s="224"/>
      <c r="L444" s="230"/>
      <c r="M444" s="231"/>
      <c r="N444" s="232"/>
      <c r="O444" s="232"/>
      <c r="P444" s="232"/>
      <c r="Q444" s="232"/>
      <c r="R444" s="232"/>
      <c r="S444" s="232"/>
      <c r="T444" s="23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4" t="s">
        <v>155</v>
      </c>
      <c r="AU444" s="234" t="s">
        <v>82</v>
      </c>
      <c r="AV444" s="13" t="s">
        <v>82</v>
      </c>
      <c r="AW444" s="13" t="s">
        <v>4</v>
      </c>
      <c r="AX444" s="13" t="s">
        <v>80</v>
      </c>
      <c r="AY444" s="234" t="s">
        <v>144</v>
      </c>
    </row>
    <row r="445" s="2" customFormat="1" ht="14.4" customHeight="1">
      <c r="A445" s="39"/>
      <c r="B445" s="40"/>
      <c r="C445" s="205" t="s">
        <v>782</v>
      </c>
      <c r="D445" s="205" t="s">
        <v>146</v>
      </c>
      <c r="E445" s="206" t="s">
        <v>783</v>
      </c>
      <c r="F445" s="207" t="s">
        <v>784</v>
      </c>
      <c r="G445" s="208" t="s">
        <v>149</v>
      </c>
      <c r="H445" s="209">
        <v>8.7379999999999995</v>
      </c>
      <c r="I445" s="210"/>
      <c r="J445" s="211">
        <f>ROUND(I445*H445,2)</f>
        <v>0</v>
      </c>
      <c r="K445" s="207" t="s">
        <v>150</v>
      </c>
      <c r="L445" s="45"/>
      <c r="M445" s="212" t="s">
        <v>19</v>
      </c>
      <c r="N445" s="213" t="s">
        <v>43</v>
      </c>
      <c r="O445" s="85"/>
      <c r="P445" s="214">
        <f>O445*H445</f>
        <v>0</v>
      </c>
      <c r="Q445" s="214">
        <v>0</v>
      </c>
      <c r="R445" s="214">
        <f>Q445*H445</f>
        <v>0</v>
      </c>
      <c r="S445" s="214">
        <v>0</v>
      </c>
      <c r="T445" s="215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16" t="s">
        <v>238</v>
      </c>
      <c r="AT445" s="216" t="s">
        <v>146</v>
      </c>
      <c r="AU445" s="216" t="s">
        <v>82</v>
      </c>
      <c r="AY445" s="18" t="s">
        <v>144</v>
      </c>
      <c r="BE445" s="217">
        <f>IF(N445="základní",J445,0)</f>
        <v>0</v>
      </c>
      <c r="BF445" s="217">
        <f>IF(N445="snížená",J445,0)</f>
        <v>0</v>
      </c>
      <c r="BG445" s="217">
        <f>IF(N445="zákl. přenesená",J445,0)</f>
        <v>0</v>
      </c>
      <c r="BH445" s="217">
        <f>IF(N445="sníž. přenesená",J445,0)</f>
        <v>0</v>
      </c>
      <c r="BI445" s="217">
        <f>IF(N445="nulová",J445,0)</f>
        <v>0</v>
      </c>
      <c r="BJ445" s="18" t="s">
        <v>80</v>
      </c>
      <c r="BK445" s="217">
        <f>ROUND(I445*H445,2)</f>
        <v>0</v>
      </c>
      <c r="BL445" s="18" t="s">
        <v>238</v>
      </c>
      <c r="BM445" s="216" t="s">
        <v>785</v>
      </c>
    </row>
    <row r="446" s="2" customFormat="1">
      <c r="A446" s="39"/>
      <c r="B446" s="40"/>
      <c r="C446" s="41"/>
      <c r="D446" s="218" t="s">
        <v>153</v>
      </c>
      <c r="E446" s="41"/>
      <c r="F446" s="219" t="s">
        <v>786</v>
      </c>
      <c r="G446" s="41"/>
      <c r="H446" s="41"/>
      <c r="I446" s="220"/>
      <c r="J446" s="41"/>
      <c r="K446" s="41"/>
      <c r="L446" s="45"/>
      <c r="M446" s="221"/>
      <c r="N446" s="222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153</v>
      </c>
      <c r="AU446" s="18" t="s">
        <v>82</v>
      </c>
    </row>
    <row r="447" s="13" customFormat="1">
      <c r="A447" s="13"/>
      <c r="B447" s="223"/>
      <c r="C447" s="224"/>
      <c r="D447" s="225" t="s">
        <v>155</v>
      </c>
      <c r="E447" s="226" t="s">
        <v>19</v>
      </c>
      <c r="F447" s="227" t="s">
        <v>776</v>
      </c>
      <c r="G447" s="224"/>
      <c r="H447" s="228">
        <v>8.7379999999999995</v>
      </c>
      <c r="I447" s="229"/>
      <c r="J447" s="224"/>
      <c r="K447" s="224"/>
      <c r="L447" s="230"/>
      <c r="M447" s="231"/>
      <c r="N447" s="232"/>
      <c r="O447" s="232"/>
      <c r="P447" s="232"/>
      <c r="Q447" s="232"/>
      <c r="R447" s="232"/>
      <c r="S447" s="232"/>
      <c r="T447" s="23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4" t="s">
        <v>155</v>
      </c>
      <c r="AU447" s="234" t="s">
        <v>82</v>
      </c>
      <c r="AV447" s="13" t="s">
        <v>82</v>
      </c>
      <c r="AW447" s="13" t="s">
        <v>33</v>
      </c>
      <c r="AX447" s="13" t="s">
        <v>80</v>
      </c>
      <c r="AY447" s="234" t="s">
        <v>144</v>
      </c>
    </row>
    <row r="448" s="2" customFormat="1" ht="14.4" customHeight="1">
      <c r="A448" s="39"/>
      <c r="B448" s="40"/>
      <c r="C448" s="256" t="s">
        <v>787</v>
      </c>
      <c r="D448" s="256" t="s">
        <v>305</v>
      </c>
      <c r="E448" s="257" t="s">
        <v>788</v>
      </c>
      <c r="F448" s="258" t="s">
        <v>789</v>
      </c>
      <c r="G448" s="259" t="s">
        <v>149</v>
      </c>
      <c r="H448" s="260">
        <v>10.049</v>
      </c>
      <c r="I448" s="261"/>
      <c r="J448" s="262">
        <f>ROUND(I448*H448,2)</f>
        <v>0</v>
      </c>
      <c r="K448" s="258" t="s">
        <v>150</v>
      </c>
      <c r="L448" s="263"/>
      <c r="M448" s="264" t="s">
        <v>19</v>
      </c>
      <c r="N448" s="265" t="s">
        <v>43</v>
      </c>
      <c r="O448" s="85"/>
      <c r="P448" s="214">
        <f>O448*H448</f>
        <v>0</v>
      </c>
      <c r="Q448" s="214">
        <v>0.00029999999999999997</v>
      </c>
      <c r="R448" s="214">
        <f>Q448*H448</f>
        <v>0.0030146999999999995</v>
      </c>
      <c r="S448" s="214">
        <v>0</v>
      </c>
      <c r="T448" s="215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16" t="s">
        <v>339</v>
      </c>
      <c r="AT448" s="216" t="s">
        <v>305</v>
      </c>
      <c r="AU448" s="216" t="s">
        <v>82</v>
      </c>
      <c r="AY448" s="18" t="s">
        <v>144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8" t="s">
        <v>80</v>
      </c>
      <c r="BK448" s="217">
        <f>ROUND(I448*H448,2)</f>
        <v>0</v>
      </c>
      <c r="BL448" s="18" t="s">
        <v>238</v>
      </c>
      <c r="BM448" s="216" t="s">
        <v>790</v>
      </c>
    </row>
    <row r="449" s="13" customFormat="1">
      <c r="A449" s="13"/>
      <c r="B449" s="223"/>
      <c r="C449" s="224"/>
      <c r="D449" s="225" t="s">
        <v>155</v>
      </c>
      <c r="E449" s="224"/>
      <c r="F449" s="227" t="s">
        <v>781</v>
      </c>
      <c r="G449" s="224"/>
      <c r="H449" s="228">
        <v>10.049</v>
      </c>
      <c r="I449" s="229"/>
      <c r="J449" s="224"/>
      <c r="K449" s="224"/>
      <c r="L449" s="230"/>
      <c r="M449" s="231"/>
      <c r="N449" s="232"/>
      <c r="O449" s="232"/>
      <c r="P449" s="232"/>
      <c r="Q449" s="232"/>
      <c r="R449" s="232"/>
      <c r="S449" s="232"/>
      <c r="T449" s="23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4" t="s">
        <v>155</v>
      </c>
      <c r="AU449" s="234" t="s">
        <v>82</v>
      </c>
      <c r="AV449" s="13" t="s">
        <v>82</v>
      </c>
      <c r="AW449" s="13" t="s">
        <v>4</v>
      </c>
      <c r="AX449" s="13" t="s">
        <v>80</v>
      </c>
      <c r="AY449" s="234" t="s">
        <v>144</v>
      </c>
    </row>
    <row r="450" s="2" customFormat="1" ht="22.2" customHeight="1">
      <c r="A450" s="39"/>
      <c r="B450" s="40"/>
      <c r="C450" s="205" t="s">
        <v>791</v>
      </c>
      <c r="D450" s="205" t="s">
        <v>146</v>
      </c>
      <c r="E450" s="206" t="s">
        <v>792</v>
      </c>
      <c r="F450" s="207" t="s">
        <v>793</v>
      </c>
      <c r="G450" s="208" t="s">
        <v>754</v>
      </c>
      <c r="H450" s="266"/>
      <c r="I450" s="210"/>
      <c r="J450" s="211">
        <f>ROUND(I450*H450,2)</f>
        <v>0</v>
      </c>
      <c r="K450" s="207" t="s">
        <v>150</v>
      </c>
      <c r="L450" s="45"/>
      <c r="M450" s="212" t="s">
        <v>19</v>
      </c>
      <c r="N450" s="213" t="s">
        <v>43</v>
      </c>
      <c r="O450" s="85"/>
      <c r="P450" s="214">
        <f>O450*H450</f>
        <v>0</v>
      </c>
      <c r="Q450" s="214">
        <v>0</v>
      </c>
      <c r="R450" s="214">
        <f>Q450*H450</f>
        <v>0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238</v>
      </c>
      <c r="AT450" s="216" t="s">
        <v>146</v>
      </c>
      <c r="AU450" s="216" t="s">
        <v>82</v>
      </c>
      <c r="AY450" s="18" t="s">
        <v>144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80</v>
      </c>
      <c r="BK450" s="217">
        <f>ROUND(I450*H450,2)</f>
        <v>0</v>
      </c>
      <c r="BL450" s="18" t="s">
        <v>238</v>
      </c>
      <c r="BM450" s="216" t="s">
        <v>794</v>
      </c>
    </row>
    <row r="451" s="2" customFormat="1">
      <c r="A451" s="39"/>
      <c r="B451" s="40"/>
      <c r="C451" s="41"/>
      <c r="D451" s="218" t="s">
        <v>153</v>
      </c>
      <c r="E451" s="41"/>
      <c r="F451" s="219" t="s">
        <v>795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153</v>
      </c>
      <c r="AU451" s="18" t="s">
        <v>82</v>
      </c>
    </row>
    <row r="452" s="12" customFormat="1" ht="22.8" customHeight="1">
      <c r="A452" s="12"/>
      <c r="B452" s="189"/>
      <c r="C452" s="190"/>
      <c r="D452" s="191" t="s">
        <v>71</v>
      </c>
      <c r="E452" s="203" t="s">
        <v>796</v>
      </c>
      <c r="F452" s="203" t="s">
        <v>797</v>
      </c>
      <c r="G452" s="190"/>
      <c r="H452" s="190"/>
      <c r="I452" s="193"/>
      <c r="J452" s="204">
        <f>BK452</f>
        <v>0</v>
      </c>
      <c r="K452" s="190"/>
      <c r="L452" s="195"/>
      <c r="M452" s="196"/>
      <c r="N452" s="197"/>
      <c r="O452" s="197"/>
      <c r="P452" s="198">
        <f>SUM(P453:P471)</f>
        <v>0</v>
      </c>
      <c r="Q452" s="197"/>
      <c r="R452" s="198">
        <f>SUM(R453:R471)</f>
        <v>0.061405700000000008</v>
      </c>
      <c r="S452" s="197"/>
      <c r="T452" s="199">
        <f>SUM(T453:T471)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00" t="s">
        <v>82</v>
      </c>
      <c r="AT452" s="201" t="s">
        <v>71</v>
      </c>
      <c r="AU452" s="201" t="s">
        <v>80</v>
      </c>
      <c r="AY452" s="200" t="s">
        <v>144</v>
      </c>
      <c r="BK452" s="202">
        <f>SUM(BK453:BK471)</f>
        <v>0</v>
      </c>
    </row>
    <row r="453" s="2" customFormat="1" ht="22.2" customHeight="1">
      <c r="A453" s="39"/>
      <c r="B453" s="40"/>
      <c r="C453" s="205" t="s">
        <v>798</v>
      </c>
      <c r="D453" s="205" t="s">
        <v>146</v>
      </c>
      <c r="E453" s="206" t="s">
        <v>799</v>
      </c>
      <c r="F453" s="207" t="s">
        <v>800</v>
      </c>
      <c r="G453" s="208" t="s">
        <v>149</v>
      </c>
      <c r="H453" s="209">
        <v>8.4979999999999993</v>
      </c>
      <c r="I453" s="210"/>
      <c r="J453" s="211">
        <f>ROUND(I453*H453,2)</f>
        <v>0</v>
      </c>
      <c r="K453" s="207" t="s">
        <v>150</v>
      </c>
      <c r="L453" s="45"/>
      <c r="M453" s="212" t="s">
        <v>19</v>
      </c>
      <c r="N453" s="213" t="s">
        <v>43</v>
      </c>
      <c r="O453" s="85"/>
      <c r="P453" s="214">
        <f>O453*H453</f>
        <v>0</v>
      </c>
      <c r="Q453" s="214">
        <v>5.0000000000000002E-05</v>
      </c>
      <c r="R453" s="214">
        <f>Q453*H453</f>
        <v>0.00042489999999999997</v>
      </c>
      <c r="S453" s="214">
        <v>0</v>
      </c>
      <c r="T453" s="215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6" t="s">
        <v>238</v>
      </c>
      <c r="AT453" s="216" t="s">
        <v>146</v>
      </c>
      <c r="AU453" s="216" t="s">
        <v>82</v>
      </c>
      <c r="AY453" s="18" t="s">
        <v>144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8" t="s">
        <v>80</v>
      </c>
      <c r="BK453" s="217">
        <f>ROUND(I453*H453,2)</f>
        <v>0</v>
      </c>
      <c r="BL453" s="18" t="s">
        <v>238</v>
      </c>
      <c r="BM453" s="216" t="s">
        <v>801</v>
      </c>
    </row>
    <row r="454" s="2" customFormat="1">
      <c r="A454" s="39"/>
      <c r="B454" s="40"/>
      <c r="C454" s="41"/>
      <c r="D454" s="218" t="s">
        <v>153</v>
      </c>
      <c r="E454" s="41"/>
      <c r="F454" s="219" t="s">
        <v>802</v>
      </c>
      <c r="G454" s="41"/>
      <c r="H454" s="41"/>
      <c r="I454" s="220"/>
      <c r="J454" s="41"/>
      <c r="K454" s="41"/>
      <c r="L454" s="45"/>
      <c r="M454" s="221"/>
      <c r="N454" s="222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153</v>
      </c>
      <c r="AU454" s="18" t="s">
        <v>82</v>
      </c>
    </row>
    <row r="455" s="13" customFormat="1">
      <c r="A455" s="13"/>
      <c r="B455" s="223"/>
      <c r="C455" s="224"/>
      <c r="D455" s="225" t="s">
        <v>155</v>
      </c>
      <c r="E455" s="226" t="s">
        <v>19</v>
      </c>
      <c r="F455" s="227" t="s">
        <v>710</v>
      </c>
      <c r="G455" s="224"/>
      <c r="H455" s="228">
        <v>8.4979999999999993</v>
      </c>
      <c r="I455" s="229"/>
      <c r="J455" s="224"/>
      <c r="K455" s="224"/>
      <c r="L455" s="230"/>
      <c r="M455" s="231"/>
      <c r="N455" s="232"/>
      <c r="O455" s="232"/>
      <c r="P455" s="232"/>
      <c r="Q455" s="232"/>
      <c r="R455" s="232"/>
      <c r="S455" s="232"/>
      <c r="T455" s="23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4" t="s">
        <v>155</v>
      </c>
      <c r="AU455" s="234" t="s">
        <v>82</v>
      </c>
      <c r="AV455" s="13" t="s">
        <v>82</v>
      </c>
      <c r="AW455" s="13" t="s">
        <v>33</v>
      </c>
      <c r="AX455" s="13" t="s">
        <v>80</v>
      </c>
      <c r="AY455" s="234" t="s">
        <v>144</v>
      </c>
    </row>
    <row r="456" s="2" customFormat="1" ht="14.4" customHeight="1">
      <c r="A456" s="39"/>
      <c r="B456" s="40"/>
      <c r="C456" s="256" t="s">
        <v>803</v>
      </c>
      <c r="D456" s="256" t="s">
        <v>305</v>
      </c>
      <c r="E456" s="257" t="s">
        <v>804</v>
      </c>
      <c r="F456" s="258" t="s">
        <v>805</v>
      </c>
      <c r="G456" s="259" t="s">
        <v>149</v>
      </c>
      <c r="H456" s="260">
        <v>9.1780000000000008</v>
      </c>
      <c r="I456" s="261"/>
      <c r="J456" s="262">
        <f>ROUND(I456*H456,2)</f>
        <v>0</v>
      </c>
      <c r="K456" s="258" t="s">
        <v>150</v>
      </c>
      <c r="L456" s="263"/>
      <c r="M456" s="264" t="s">
        <v>19</v>
      </c>
      <c r="N456" s="265" t="s">
        <v>43</v>
      </c>
      <c r="O456" s="85"/>
      <c r="P456" s="214">
        <f>O456*H456</f>
        <v>0</v>
      </c>
      <c r="Q456" s="214">
        <v>0.0047999999999999996</v>
      </c>
      <c r="R456" s="214">
        <f>Q456*H456</f>
        <v>0.044054400000000001</v>
      </c>
      <c r="S456" s="214">
        <v>0</v>
      </c>
      <c r="T456" s="215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16" t="s">
        <v>339</v>
      </c>
      <c r="AT456" s="216" t="s">
        <v>305</v>
      </c>
      <c r="AU456" s="216" t="s">
        <v>82</v>
      </c>
      <c r="AY456" s="18" t="s">
        <v>144</v>
      </c>
      <c r="BE456" s="217">
        <f>IF(N456="základní",J456,0)</f>
        <v>0</v>
      </c>
      <c r="BF456" s="217">
        <f>IF(N456="snížená",J456,0)</f>
        <v>0</v>
      </c>
      <c r="BG456" s="217">
        <f>IF(N456="zákl. přenesená",J456,0)</f>
        <v>0</v>
      </c>
      <c r="BH456" s="217">
        <f>IF(N456="sníž. přenesená",J456,0)</f>
        <v>0</v>
      </c>
      <c r="BI456" s="217">
        <f>IF(N456="nulová",J456,0)</f>
        <v>0</v>
      </c>
      <c r="BJ456" s="18" t="s">
        <v>80</v>
      </c>
      <c r="BK456" s="217">
        <f>ROUND(I456*H456,2)</f>
        <v>0</v>
      </c>
      <c r="BL456" s="18" t="s">
        <v>238</v>
      </c>
      <c r="BM456" s="216" t="s">
        <v>806</v>
      </c>
    </row>
    <row r="457" s="13" customFormat="1">
      <c r="A457" s="13"/>
      <c r="B457" s="223"/>
      <c r="C457" s="224"/>
      <c r="D457" s="225" t="s">
        <v>155</v>
      </c>
      <c r="E457" s="224"/>
      <c r="F457" s="227" t="s">
        <v>807</v>
      </c>
      <c r="G457" s="224"/>
      <c r="H457" s="228">
        <v>9.1780000000000008</v>
      </c>
      <c r="I457" s="229"/>
      <c r="J457" s="224"/>
      <c r="K457" s="224"/>
      <c r="L457" s="230"/>
      <c r="M457" s="231"/>
      <c r="N457" s="232"/>
      <c r="O457" s="232"/>
      <c r="P457" s="232"/>
      <c r="Q457" s="232"/>
      <c r="R457" s="232"/>
      <c r="S457" s="232"/>
      <c r="T457" s="23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4" t="s">
        <v>155</v>
      </c>
      <c r="AU457" s="234" t="s">
        <v>82</v>
      </c>
      <c r="AV457" s="13" t="s">
        <v>82</v>
      </c>
      <c r="AW457" s="13" t="s">
        <v>4</v>
      </c>
      <c r="AX457" s="13" t="s">
        <v>80</v>
      </c>
      <c r="AY457" s="234" t="s">
        <v>144</v>
      </c>
    </row>
    <row r="458" s="2" customFormat="1" ht="22.2" customHeight="1">
      <c r="A458" s="39"/>
      <c r="B458" s="40"/>
      <c r="C458" s="205" t="s">
        <v>808</v>
      </c>
      <c r="D458" s="205" t="s">
        <v>146</v>
      </c>
      <c r="E458" s="206" t="s">
        <v>809</v>
      </c>
      <c r="F458" s="207" t="s">
        <v>810</v>
      </c>
      <c r="G458" s="208" t="s">
        <v>149</v>
      </c>
      <c r="H458" s="209">
        <v>3.3599999999999999</v>
      </c>
      <c r="I458" s="210"/>
      <c r="J458" s="211">
        <f>ROUND(I458*H458,2)</f>
        <v>0</v>
      </c>
      <c r="K458" s="207" t="s">
        <v>150</v>
      </c>
      <c r="L458" s="45"/>
      <c r="M458" s="212" t="s">
        <v>19</v>
      </c>
      <c r="N458" s="213" t="s">
        <v>43</v>
      </c>
      <c r="O458" s="85"/>
      <c r="P458" s="214">
        <f>O458*H458</f>
        <v>0</v>
      </c>
      <c r="Q458" s="214">
        <v>0</v>
      </c>
      <c r="R458" s="214">
        <f>Q458*H458</f>
        <v>0</v>
      </c>
      <c r="S458" s="214">
        <v>0</v>
      </c>
      <c r="T458" s="215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6" t="s">
        <v>238</v>
      </c>
      <c r="AT458" s="216" t="s">
        <v>146</v>
      </c>
      <c r="AU458" s="216" t="s">
        <v>82</v>
      </c>
      <c r="AY458" s="18" t="s">
        <v>144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18" t="s">
        <v>80</v>
      </c>
      <c r="BK458" s="217">
        <f>ROUND(I458*H458,2)</f>
        <v>0</v>
      </c>
      <c r="BL458" s="18" t="s">
        <v>238</v>
      </c>
      <c r="BM458" s="216" t="s">
        <v>811</v>
      </c>
    </row>
    <row r="459" s="2" customFormat="1">
      <c r="A459" s="39"/>
      <c r="B459" s="40"/>
      <c r="C459" s="41"/>
      <c r="D459" s="218" t="s">
        <v>153</v>
      </c>
      <c r="E459" s="41"/>
      <c r="F459" s="219" t="s">
        <v>812</v>
      </c>
      <c r="G459" s="41"/>
      <c r="H459" s="41"/>
      <c r="I459" s="220"/>
      <c r="J459" s="41"/>
      <c r="K459" s="41"/>
      <c r="L459" s="45"/>
      <c r="M459" s="221"/>
      <c r="N459" s="222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153</v>
      </c>
      <c r="AU459" s="18" t="s">
        <v>82</v>
      </c>
    </row>
    <row r="460" s="13" customFormat="1">
      <c r="A460" s="13"/>
      <c r="B460" s="223"/>
      <c r="C460" s="224"/>
      <c r="D460" s="225" t="s">
        <v>155</v>
      </c>
      <c r="E460" s="226" t="s">
        <v>19</v>
      </c>
      <c r="F460" s="227" t="s">
        <v>502</v>
      </c>
      <c r="G460" s="224"/>
      <c r="H460" s="228">
        <v>3.3599999999999999</v>
      </c>
      <c r="I460" s="229"/>
      <c r="J460" s="224"/>
      <c r="K460" s="224"/>
      <c r="L460" s="230"/>
      <c r="M460" s="231"/>
      <c r="N460" s="232"/>
      <c r="O460" s="232"/>
      <c r="P460" s="232"/>
      <c r="Q460" s="232"/>
      <c r="R460" s="232"/>
      <c r="S460" s="232"/>
      <c r="T460" s="23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4" t="s">
        <v>155</v>
      </c>
      <c r="AU460" s="234" t="s">
        <v>82</v>
      </c>
      <c r="AV460" s="13" t="s">
        <v>82</v>
      </c>
      <c r="AW460" s="13" t="s">
        <v>33</v>
      </c>
      <c r="AX460" s="13" t="s">
        <v>80</v>
      </c>
      <c r="AY460" s="234" t="s">
        <v>144</v>
      </c>
    </row>
    <row r="461" s="2" customFormat="1" ht="14.4" customHeight="1">
      <c r="A461" s="39"/>
      <c r="B461" s="40"/>
      <c r="C461" s="256" t="s">
        <v>813</v>
      </c>
      <c r="D461" s="256" t="s">
        <v>305</v>
      </c>
      <c r="E461" s="257" t="s">
        <v>814</v>
      </c>
      <c r="F461" s="258" t="s">
        <v>815</v>
      </c>
      <c r="G461" s="259" t="s">
        <v>149</v>
      </c>
      <c r="H461" s="260">
        <v>3.528</v>
      </c>
      <c r="I461" s="261"/>
      <c r="J461" s="262">
        <f>ROUND(I461*H461,2)</f>
        <v>0</v>
      </c>
      <c r="K461" s="258" t="s">
        <v>150</v>
      </c>
      <c r="L461" s="263"/>
      <c r="M461" s="264" t="s">
        <v>19</v>
      </c>
      <c r="N461" s="265" t="s">
        <v>43</v>
      </c>
      <c r="O461" s="85"/>
      <c r="P461" s="214">
        <f>O461*H461</f>
        <v>0</v>
      </c>
      <c r="Q461" s="214">
        <v>0.0030000000000000001</v>
      </c>
      <c r="R461" s="214">
        <f>Q461*H461</f>
        <v>0.010584</v>
      </c>
      <c r="S461" s="214">
        <v>0</v>
      </c>
      <c r="T461" s="215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16" t="s">
        <v>339</v>
      </c>
      <c r="AT461" s="216" t="s">
        <v>305</v>
      </c>
      <c r="AU461" s="216" t="s">
        <v>82</v>
      </c>
      <c r="AY461" s="18" t="s">
        <v>144</v>
      </c>
      <c r="BE461" s="217">
        <f>IF(N461="základní",J461,0)</f>
        <v>0</v>
      </c>
      <c r="BF461" s="217">
        <f>IF(N461="snížená",J461,0)</f>
        <v>0</v>
      </c>
      <c r="BG461" s="217">
        <f>IF(N461="zákl. přenesená",J461,0)</f>
        <v>0</v>
      </c>
      <c r="BH461" s="217">
        <f>IF(N461="sníž. přenesená",J461,0)</f>
        <v>0</v>
      </c>
      <c r="BI461" s="217">
        <f>IF(N461="nulová",J461,0)</f>
        <v>0</v>
      </c>
      <c r="BJ461" s="18" t="s">
        <v>80</v>
      </c>
      <c r="BK461" s="217">
        <f>ROUND(I461*H461,2)</f>
        <v>0</v>
      </c>
      <c r="BL461" s="18" t="s">
        <v>238</v>
      </c>
      <c r="BM461" s="216" t="s">
        <v>816</v>
      </c>
    </row>
    <row r="462" s="13" customFormat="1">
      <c r="A462" s="13"/>
      <c r="B462" s="223"/>
      <c r="C462" s="224"/>
      <c r="D462" s="225" t="s">
        <v>155</v>
      </c>
      <c r="E462" s="224"/>
      <c r="F462" s="227" t="s">
        <v>817</v>
      </c>
      <c r="G462" s="224"/>
      <c r="H462" s="228">
        <v>3.528</v>
      </c>
      <c r="I462" s="229"/>
      <c r="J462" s="224"/>
      <c r="K462" s="224"/>
      <c r="L462" s="230"/>
      <c r="M462" s="231"/>
      <c r="N462" s="232"/>
      <c r="O462" s="232"/>
      <c r="P462" s="232"/>
      <c r="Q462" s="232"/>
      <c r="R462" s="232"/>
      <c r="S462" s="232"/>
      <c r="T462" s="23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4" t="s">
        <v>155</v>
      </c>
      <c r="AU462" s="234" t="s">
        <v>82</v>
      </c>
      <c r="AV462" s="13" t="s">
        <v>82</v>
      </c>
      <c r="AW462" s="13" t="s">
        <v>4</v>
      </c>
      <c r="AX462" s="13" t="s">
        <v>80</v>
      </c>
      <c r="AY462" s="234" t="s">
        <v>144</v>
      </c>
    </row>
    <row r="463" s="2" customFormat="1" ht="22.2" customHeight="1">
      <c r="A463" s="39"/>
      <c r="B463" s="40"/>
      <c r="C463" s="205" t="s">
        <v>818</v>
      </c>
      <c r="D463" s="205" t="s">
        <v>146</v>
      </c>
      <c r="E463" s="206" t="s">
        <v>819</v>
      </c>
      <c r="F463" s="207" t="s">
        <v>820</v>
      </c>
      <c r="G463" s="208" t="s">
        <v>149</v>
      </c>
      <c r="H463" s="209">
        <v>3.3599999999999999</v>
      </c>
      <c r="I463" s="210"/>
      <c r="J463" s="211">
        <f>ROUND(I463*H463,2)</f>
        <v>0</v>
      </c>
      <c r="K463" s="207" t="s">
        <v>150</v>
      </c>
      <c r="L463" s="45"/>
      <c r="M463" s="212" t="s">
        <v>19</v>
      </c>
      <c r="N463" s="213" t="s">
        <v>43</v>
      </c>
      <c r="O463" s="85"/>
      <c r="P463" s="214">
        <f>O463*H463</f>
        <v>0</v>
      </c>
      <c r="Q463" s="214">
        <v>9.0000000000000006E-05</v>
      </c>
      <c r="R463" s="214">
        <f>Q463*H463</f>
        <v>0.00030240000000000003</v>
      </c>
      <c r="S463" s="214">
        <v>0</v>
      </c>
      <c r="T463" s="215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16" t="s">
        <v>238</v>
      </c>
      <c r="AT463" s="216" t="s">
        <v>146</v>
      </c>
      <c r="AU463" s="216" t="s">
        <v>82</v>
      </c>
      <c r="AY463" s="18" t="s">
        <v>144</v>
      </c>
      <c r="BE463" s="217">
        <f>IF(N463="základní",J463,0)</f>
        <v>0</v>
      </c>
      <c r="BF463" s="217">
        <f>IF(N463="snížená",J463,0)</f>
        <v>0</v>
      </c>
      <c r="BG463" s="217">
        <f>IF(N463="zákl. přenesená",J463,0)</f>
        <v>0</v>
      </c>
      <c r="BH463" s="217">
        <f>IF(N463="sníž. přenesená",J463,0)</f>
        <v>0</v>
      </c>
      <c r="BI463" s="217">
        <f>IF(N463="nulová",J463,0)</f>
        <v>0</v>
      </c>
      <c r="BJ463" s="18" t="s">
        <v>80</v>
      </c>
      <c r="BK463" s="217">
        <f>ROUND(I463*H463,2)</f>
        <v>0</v>
      </c>
      <c r="BL463" s="18" t="s">
        <v>238</v>
      </c>
      <c r="BM463" s="216" t="s">
        <v>821</v>
      </c>
    </row>
    <row r="464" s="2" customFormat="1">
      <c r="A464" s="39"/>
      <c r="B464" s="40"/>
      <c r="C464" s="41"/>
      <c r="D464" s="218" t="s">
        <v>153</v>
      </c>
      <c r="E464" s="41"/>
      <c r="F464" s="219" t="s">
        <v>822</v>
      </c>
      <c r="G464" s="41"/>
      <c r="H464" s="41"/>
      <c r="I464" s="220"/>
      <c r="J464" s="41"/>
      <c r="K464" s="41"/>
      <c r="L464" s="45"/>
      <c r="M464" s="221"/>
      <c r="N464" s="222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153</v>
      </c>
      <c r="AU464" s="18" t="s">
        <v>82</v>
      </c>
    </row>
    <row r="465" s="2" customFormat="1" ht="14.4" customHeight="1">
      <c r="A465" s="39"/>
      <c r="B465" s="40"/>
      <c r="C465" s="205" t="s">
        <v>823</v>
      </c>
      <c r="D465" s="205" t="s">
        <v>146</v>
      </c>
      <c r="E465" s="206" t="s">
        <v>824</v>
      </c>
      <c r="F465" s="207" t="s">
        <v>825</v>
      </c>
      <c r="G465" s="208" t="s">
        <v>149</v>
      </c>
      <c r="H465" s="209">
        <v>3.3599999999999999</v>
      </c>
      <c r="I465" s="210"/>
      <c r="J465" s="211">
        <f>ROUND(I465*H465,2)</f>
        <v>0</v>
      </c>
      <c r="K465" s="207" t="s">
        <v>150</v>
      </c>
      <c r="L465" s="45"/>
      <c r="M465" s="212" t="s">
        <v>19</v>
      </c>
      <c r="N465" s="213" t="s">
        <v>43</v>
      </c>
      <c r="O465" s="85"/>
      <c r="P465" s="214">
        <f>O465*H465</f>
        <v>0</v>
      </c>
      <c r="Q465" s="214">
        <v>0</v>
      </c>
      <c r="R465" s="214">
        <f>Q465*H465</f>
        <v>0</v>
      </c>
      <c r="S465" s="214">
        <v>0</v>
      </c>
      <c r="T465" s="215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16" t="s">
        <v>238</v>
      </c>
      <c r="AT465" s="216" t="s">
        <v>146</v>
      </c>
      <c r="AU465" s="216" t="s">
        <v>82</v>
      </c>
      <c r="AY465" s="18" t="s">
        <v>144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8" t="s">
        <v>80</v>
      </c>
      <c r="BK465" s="217">
        <f>ROUND(I465*H465,2)</f>
        <v>0</v>
      </c>
      <c r="BL465" s="18" t="s">
        <v>238</v>
      </c>
      <c r="BM465" s="216" t="s">
        <v>826</v>
      </c>
    </row>
    <row r="466" s="2" customFormat="1">
      <c r="A466" s="39"/>
      <c r="B466" s="40"/>
      <c r="C466" s="41"/>
      <c r="D466" s="218" t="s">
        <v>153</v>
      </c>
      <c r="E466" s="41"/>
      <c r="F466" s="219" t="s">
        <v>827</v>
      </c>
      <c r="G466" s="41"/>
      <c r="H466" s="41"/>
      <c r="I466" s="220"/>
      <c r="J466" s="41"/>
      <c r="K466" s="41"/>
      <c r="L466" s="45"/>
      <c r="M466" s="221"/>
      <c r="N466" s="222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153</v>
      </c>
      <c r="AU466" s="18" t="s">
        <v>82</v>
      </c>
    </row>
    <row r="467" s="13" customFormat="1">
      <c r="A467" s="13"/>
      <c r="B467" s="223"/>
      <c r="C467" s="224"/>
      <c r="D467" s="225" t="s">
        <v>155</v>
      </c>
      <c r="E467" s="226" t="s">
        <v>19</v>
      </c>
      <c r="F467" s="227" t="s">
        <v>502</v>
      </c>
      <c r="G467" s="224"/>
      <c r="H467" s="228">
        <v>3.3599999999999999</v>
      </c>
      <c r="I467" s="229"/>
      <c r="J467" s="224"/>
      <c r="K467" s="224"/>
      <c r="L467" s="230"/>
      <c r="M467" s="231"/>
      <c r="N467" s="232"/>
      <c r="O467" s="232"/>
      <c r="P467" s="232"/>
      <c r="Q467" s="232"/>
      <c r="R467" s="232"/>
      <c r="S467" s="232"/>
      <c r="T467" s="23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4" t="s">
        <v>155</v>
      </c>
      <c r="AU467" s="234" t="s">
        <v>82</v>
      </c>
      <c r="AV467" s="13" t="s">
        <v>82</v>
      </c>
      <c r="AW467" s="13" t="s">
        <v>33</v>
      </c>
      <c r="AX467" s="13" t="s">
        <v>80</v>
      </c>
      <c r="AY467" s="234" t="s">
        <v>144</v>
      </c>
    </row>
    <row r="468" s="2" customFormat="1" ht="14.4" customHeight="1">
      <c r="A468" s="39"/>
      <c r="B468" s="40"/>
      <c r="C468" s="256" t="s">
        <v>828</v>
      </c>
      <c r="D468" s="256" t="s">
        <v>305</v>
      </c>
      <c r="E468" s="257" t="s">
        <v>829</v>
      </c>
      <c r="F468" s="258" t="s">
        <v>830</v>
      </c>
      <c r="G468" s="259" t="s">
        <v>159</v>
      </c>
      <c r="H468" s="260">
        <v>0.30199999999999999</v>
      </c>
      <c r="I468" s="261"/>
      <c r="J468" s="262">
        <f>ROUND(I468*H468,2)</f>
        <v>0</v>
      </c>
      <c r="K468" s="258" t="s">
        <v>150</v>
      </c>
      <c r="L468" s="263"/>
      <c r="M468" s="264" t="s">
        <v>19</v>
      </c>
      <c r="N468" s="265" t="s">
        <v>43</v>
      </c>
      <c r="O468" s="85"/>
      <c r="P468" s="214">
        <f>O468*H468</f>
        <v>0</v>
      </c>
      <c r="Q468" s="214">
        <v>0.02</v>
      </c>
      <c r="R468" s="214">
        <f>Q468*H468</f>
        <v>0.0060400000000000002</v>
      </c>
      <c r="S468" s="214">
        <v>0</v>
      </c>
      <c r="T468" s="215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16" t="s">
        <v>339</v>
      </c>
      <c r="AT468" s="216" t="s">
        <v>305</v>
      </c>
      <c r="AU468" s="216" t="s">
        <v>82</v>
      </c>
      <c r="AY468" s="18" t="s">
        <v>144</v>
      </c>
      <c r="BE468" s="217">
        <f>IF(N468="základní",J468,0)</f>
        <v>0</v>
      </c>
      <c r="BF468" s="217">
        <f>IF(N468="snížená",J468,0)</f>
        <v>0</v>
      </c>
      <c r="BG468" s="217">
        <f>IF(N468="zákl. přenesená",J468,0)</f>
        <v>0</v>
      </c>
      <c r="BH468" s="217">
        <f>IF(N468="sníž. přenesená",J468,0)</f>
        <v>0</v>
      </c>
      <c r="BI468" s="217">
        <f>IF(N468="nulová",J468,0)</f>
        <v>0</v>
      </c>
      <c r="BJ468" s="18" t="s">
        <v>80</v>
      </c>
      <c r="BK468" s="217">
        <f>ROUND(I468*H468,2)</f>
        <v>0</v>
      </c>
      <c r="BL468" s="18" t="s">
        <v>238</v>
      </c>
      <c r="BM468" s="216" t="s">
        <v>831</v>
      </c>
    </row>
    <row r="469" s="13" customFormat="1">
      <c r="A469" s="13"/>
      <c r="B469" s="223"/>
      <c r="C469" s="224"/>
      <c r="D469" s="225" t="s">
        <v>155</v>
      </c>
      <c r="E469" s="226" t="s">
        <v>19</v>
      </c>
      <c r="F469" s="227" t="s">
        <v>832</v>
      </c>
      <c r="G469" s="224"/>
      <c r="H469" s="228">
        <v>0.30199999999999999</v>
      </c>
      <c r="I469" s="229"/>
      <c r="J469" s="224"/>
      <c r="K469" s="224"/>
      <c r="L469" s="230"/>
      <c r="M469" s="231"/>
      <c r="N469" s="232"/>
      <c r="O469" s="232"/>
      <c r="P469" s="232"/>
      <c r="Q469" s="232"/>
      <c r="R469" s="232"/>
      <c r="S469" s="232"/>
      <c r="T469" s="23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4" t="s">
        <v>155</v>
      </c>
      <c r="AU469" s="234" t="s">
        <v>82</v>
      </c>
      <c r="AV469" s="13" t="s">
        <v>82</v>
      </c>
      <c r="AW469" s="13" t="s">
        <v>33</v>
      </c>
      <c r="AX469" s="13" t="s">
        <v>80</v>
      </c>
      <c r="AY469" s="234" t="s">
        <v>144</v>
      </c>
    </row>
    <row r="470" s="2" customFormat="1" ht="22.2" customHeight="1">
      <c r="A470" s="39"/>
      <c r="B470" s="40"/>
      <c r="C470" s="205" t="s">
        <v>833</v>
      </c>
      <c r="D470" s="205" t="s">
        <v>146</v>
      </c>
      <c r="E470" s="206" t="s">
        <v>834</v>
      </c>
      <c r="F470" s="207" t="s">
        <v>835</v>
      </c>
      <c r="G470" s="208" t="s">
        <v>754</v>
      </c>
      <c r="H470" s="266"/>
      <c r="I470" s="210"/>
      <c r="J470" s="211">
        <f>ROUND(I470*H470,2)</f>
        <v>0</v>
      </c>
      <c r="K470" s="207" t="s">
        <v>836</v>
      </c>
      <c r="L470" s="45"/>
      <c r="M470" s="212" t="s">
        <v>19</v>
      </c>
      <c r="N470" s="213" t="s">
        <v>43</v>
      </c>
      <c r="O470" s="85"/>
      <c r="P470" s="214">
        <f>O470*H470</f>
        <v>0</v>
      </c>
      <c r="Q470" s="214">
        <v>0</v>
      </c>
      <c r="R470" s="214">
        <f>Q470*H470</f>
        <v>0</v>
      </c>
      <c r="S470" s="214">
        <v>0</v>
      </c>
      <c r="T470" s="21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6" t="s">
        <v>238</v>
      </c>
      <c r="AT470" s="216" t="s">
        <v>146</v>
      </c>
      <c r="AU470" s="216" t="s">
        <v>82</v>
      </c>
      <c r="AY470" s="18" t="s">
        <v>144</v>
      </c>
      <c r="BE470" s="217">
        <f>IF(N470="základní",J470,0)</f>
        <v>0</v>
      </c>
      <c r="BF470" s="217">
        <f>IF(N470="snížená",J470,0)</f>
        <v>0</v>
      </c>
      <c r="BG470" s="217">
        <f>IF(N470="zákl. přenesená",J470,0)</f>
        <v>0</v>
      </c>
      <c r="BH470" s="217">
        <f>IF(N470="sníž. přenesená",J470,0)</f>
        <v>0</v>
      </c>
      <c r="BI470" s="217">
        <f>IF(N470="nulová",J470,0)</f>
        <v>0</v>
      </c>
      <c r="BJ470" s="18" t="s">
        <v>80</v>
      </c>
      <c r="BK470" s="217">
        <f>ROUND(I470*H470,2)</f>
        <v>0</v>
      </c>
      <c r="BL470" s="18" t="s">
        <v>238</v>
      </c>
      <c r="BM470" s="216" t="s">
        <v>837</v>
      </c>
    </row>
    <row r="471" s="2" customFormat="1">
      <c r="A471" s="39"/>
      <c r="B471" s="40"/>
      <c r="C471" s="41"/>
      <c r="D471" s="218" t="s">
        <v>153</v>
      </c>
      <c r="E471" s="41"/>
      <c r="F471" s="219" t="s">
        <v>838</v>
      </c>
      <c r="G471" s="41"/>
      <c r="H471" s="41"/>
      <c r="I471" s="220"/>
      <c r="J471" s="41"/>
      <c r="K471" s="41"/>
      <c r="L471" s="45"/>
      <c r="M471" s="221"/>
      <c r="N471" s="222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153</v>
      </c>
      <c r="AU471" s="18" t="s">
        <v>82</v>
      </c>
    </row>
    <row r="472" s="12" customFormat="1" ht="22.8" customHeight="1">
      <c r="A472" s="12"/>
      <c r="B472" s="189"/>
      <c r="C472" s="190"/>
      <c r="D472" s="191" t="s">
        <v>71</v>
      </c>
      <c r="E472" s="203" t="s">
        <v>839</v>
      </c>
      <c r="F472" s="203" t="s">
        <v>840</v>
      </c>
      <c r="G472" s="190"/>
      <c r="H472" s="190"/>
      <c r="I472" s="193"/>
      <c r="J472" s="204">
        <f>BK472</f>
        <v>0</v>
      </c>
      <c r="K472" s="190"/>
      <c r="L472" s="195"/>
      <c r="M472" s="196"/>
      <c r="N472" s="197"/>
      <c r="O472" s="197"/>
      <c r="P472" s="198">
        <f>SUM(P473:P479)</f>
        <v>0</v>
      </c>
      <c r="Q472" s="197"/>
      <c r="R472" s="198">
        <f>SUM(R473:R479)</f>
        <v>0.23415448</v>
      </c>
      <c r="S472" s="197"/>
      <c r="T472" s="199">
        <f>SUM(T473:T479)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00" t="s">
        <v>82</v>
      </c>
      <c r="AT472" s="201" t="s">
        <v>71</v>
      </c>
      <c r="AU472" s="201" t="s">
        <v>80</v>
      </c>
      <c r="AY472" s="200" t="s">
        <v>144</v>
      </c>
      <c r="BK472" s="202">
        <f>SUM(BK473:BK479)</f>
        <v>0</v>
      </c>
    </row>
    <row r="473" s="2" customFormat="1" ht="34.8" customHeight="1">
      <c r="A473" s="39"/>
      <c r="B473" s="40"/>
      <c r="C473" s="205" t="s">
        <v>841</v>
      </c>
      <c r="D473" s="205" t="s">
        <v>146</v>
      </c>
      <c r="E473" s="206" t="s">
        <v>842</v>
      </c>
      <c r="F473" s="207" t="s">
        <v>843</v>
      </c>
      <c r="G473" s="208" t="s">
        <v>149</v>
      </c>
      <c r="H473" s="209">
        <v>15.694000000000001</v>
      </c>
      <c r="I473" s="210"/>
      <c r="J473" s="211">
        <f>ROUND(I473*H473,2)</f>
        <v>0</v>
      </c>
      <c r="K473" s="207" t="s">
        <v>150</v>
      </c>
      <c r="L473" s="45"/>
      <c r="M473" s="212" t="s">
        <v>19</v>
      </c>
      <c r="N473" s="213" t="s">
        <v>43</v>
      </c>
      <c r="O473" s="85"/>
      <c r="P473" s="214">
        <f>O473*H473</f>
        <v>0</v>
      </c>
      <c r="Q473" s="214">
        <v>0.01482</v>
      </c>
      <c r="R473" s="214">
        <f>Q473*H473</f>
        <v>0.23258508</v>
      </c>
      <c r="S473" s="214">
        <v>0</v>
      </c>
      <c r="T473" s="215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16" t="s">
        <v>238</v>
      </c>
      <c r="AT473" s="216" t="s">
        <v>146</v>
      </c>
      <c r="AU473" s="216" t="s">
        <v>82</v>
      </c>
      <c r="AY473" s="18" t="s">
        <v>144</v>
      </c>
      <c r="BE473" s="217">
        <f>IF(N473="základní",J473,0)</f>
        <v>0</v>
      </c>
      <c r="BF473" s="217">
        <f>IF(N473="snížená",J473,0)</f>
        <v>0</v>
      </c>
      <c r="BG473" s="217">
        <f>IF(N473="zákl. přenesená",J473,0)</f>
        <v>0</v>
      </c>
      <c r="BH473" s="217">
        <f>IF(N473="sníž. přenesená",J473,0)</f>
        <v>0</v>
      </c>
      <c r="BI473" s="217">
        <f>IF(N473="nulová",J473,0)</f>
        <v>0</v>
      </c>
      <c r="BJ473" s="18" t="s">
        <v>80</v>
      </c>
      <c r="BK473" s="217">
        <f>ROUND(I473*H473,2)</f>
        <v>0</v>
      </c>
      <c r="BL473" s="18" t="s">
        <v>238</v>
      </c>
      <c r="BM473" s="216" t="s">
        <v>844</v>
      </c>
    </row>
    <row r="474" s="2" customFormat="1">
      <c r="A474" s="39"/>
      <c r="B474" s="40"/>
      <c r="C474" s="41"/>
      <c r="D474" s="218" t="s">
        <v>153</v>
      </c>
      <c r="E474" s="41"/>
      <c r="F474" s="219" t="s">
        <v>845</v>
      </c>
      <c r="G474" s="41"/>
      <c r="H474" s="41"/>
      <c r="I474" s="220"/>
      <c r="J474" s="41"/>
      <c r="K474" s="41"/>
      <c r="L474" s="45"/>
      <c r="M474" s="221"/>
      <c r="N474" s="222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153</v>
      </c>
      <c r="AU474" s="18" t="s">
        <v>82</v>
      </c>
    </row>
    <row r="475" s="13" customFormat="1">
      <c r="A475" s="13"/>
      <c r="B475" s="223"/>
      <c r="C475" s="224"/>
      <c r="D475" s="225" t="s">
        <v>155</v>
      </c>
      <c r="E475" s="226" t="s">
        <v>19</v>
      </c>
      <c r="F475" s="227" t="s">
        <v>846</v>
      </c>
      <c r="G475" s="224"/>
      <c r="H475" s="228">
        <v>15.694000000000001</v>
      </c>
      <c r="I475" s="229"/>
      <c r="J475" s="224"/>
      <c r="K475" s="224"/>
      <c r="L475" s="230"/>
      <c r="M475" s="231"/>
      <c r="N475" s="232"/>
      <c r="O475" s="232"/>
      <c r="P475" s="232"/>
      <c r="Q475" s="232"/>
      <c r="R475" s="232"/>
      <c r="S475" s="232"/>
      <c r="T475" s="23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4" t="s">
        <v>155</v>
      </c>
      <c r="AU475" s="234" t="s">
        <v>82</v>
      </c>
      <c r="AV475" s="13" t="s">
        <v>82</v>
      </c>
      <c r="AW475" s="13" t="s">
        <v>33</v>
      </c>
      <c r="AX475" s="13" t="s">
        <v>80</v>
      </c>
      <c r="AY475" s="234" t="s">
        <v>144</v>
      </c>
    </row>
    <row r="476" s="2" customFormat="1" ht="22.2" customHeight="1">
      <c r="A476" s="39"/>
      <c r="B476" s="40"/>
      <c r="C476" s="205" t="s">
        <v>847</v>
      </c>
      <c r="D476" s="205" t="s">
        <v>146</v>
      </c>
      <c r="E476" s="206" t="s">
        <v>848</v>
      </c>
      <c r="F476" s="207" t="s">
        <v>849</v>
      </c>
      <c r="G476" s="208" t="s">
        <v>149</v>
      </c>
      <c r="H476" s="209">
        <v>15.694000000000001</v>
      </c>
      <c r="I476" s="210"/>
      <c r="J476" s="211">
        <f>ROUND(I476*H476,2)</f>
        <v>0</v>
      </c>
      <c r="K476" s="207" t="s">
        <v>150</v>
      </c>
      <c r="L476" s="45"/>
      <c r="M476" s="212" t="s">
        <v>19</v>
      </c>
      <c r="N476" s="213" t="s">
        <v>43</v>
      </c>
      <c r="O476" s="85"/>
      <c r="P476" s="214">
        <f>O476*H476</f>
        <v>0</v>
      </c>
      <c r="Q476" s="214">
        <v>0.00010000000000000001</v>
      </c>
      <c r="R476" s="214">
        <f>Q476*H476</f>
        <v>0.0015694000000000001</v>
      </c>
      <c r="S476" s="214">
        <v>0</v>
      </c>
      <c r="T476" s="215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16" t="s">
        <v>238</v>
      </c>
      <c r="AT476" s="216" t="s">
        <v>146</v>
      </c>
      <c r="AU476" s="216" t="s">
        <v>82</v>
      </c>
      <c r="AY476" s="18" t="s">
        <v>144</v>
      </c>
      <c r="BE476" s="217">
        <f>IF(N476="základní",J476,0)</f>
        <v>0</v>
      </c>
      <c r="BF476" s="217">
        <f>IF(N476="snížená",J476,0)</f>
        <v>0</v>
      </c>
      <c r="BG476" s="217">
        <f>IF(N476="zákl. přenesená",J476,0)</f>
        <v>0</v>
      </c>
      <c r="BH476" s="217">
        <f>IF(N476="sníž. přenesená",J476,0)</f>
        <v>0</v>
      </c>
      <c r="BI476" s="217">
        <f>IF(N476="nulová",J476,0)</f>
        <v>0</v>
      </c>
      <c r="BJ476" s="18" t="s">
        <v>80</v>
      </c>
      <c r="BK476" s="217">
        <f>ROUND(I476*H476,2)</f>
        <v>0</v>
      </c>
      <c r="BL476" s="18" t="s">
        <v>238</v>
      </c>
      <c r="BM476" s="216" t="s">
        <v>850</v>
      </c>
    </row>
    <row r="477" s="2" customFormat="1">
      <c r="A477" s="39"/>
      <c r="B477" s="40"/>
      <c r="C477" s="41"/>
      <c r="D477" s="218" t="s">
        <v>153</v>
      </c>
      <c r="E477" s="41"/>
      <c r="F477" s="219" t="s">
        <v>851</v>
      </c>
      <c r="G477" s="41"/>
      <c r="H477" s="41"/>
      <c r="I477" s="220"/>
      <c r="J477" s="41"/>
      <c r="K477" s="41"/>
      <c r="L477" s="45"/>
      <c r="M477" s="221"/>
      <c r="N477" s="222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153</v>
      </c>
      <c r="AU477" s="18" t="s">
        <v>82</v>
      </c>
    </row>
    <row r="478" s="2" customFormat="1" ht="22.2" customHeight="1">
      <c r="A478" s="39"/>
      <c r="B478" s="40"/>
      <c r="C478" s="205" t="s">
        <v>852</v>
      </c>
      <c r="D478" s="205" t="s">
        <v>146</v>
      </c>
      <c r="E478" s="206" t="s">
        <v>853</v>
      </c>
      <c r="F478" s="207" t="s">
        <v>854</v>
      </c>
      <c r="G478" s="208" t="s">
        <v>754</v>
      </c>
      <c r="H478" s="266"/>
      <c r="I478" s="210"/>
      <c r="J478" s="211">
        <f>ROUND(I478*H478,2)</f>
        <v>0</v>
      </c>
      <c r="K478" s="207" t="s">
        <v>150</v>
      </c>
      <c r="L478" s="45"/>
      <c r="M478" s="212" t="s">
        <v>19</v>
      </c>
      <c r="N478" s="213" t="s">
        <v>43</v>
      </c>
      <c r="O478" s="85"/>
      <c r="P478" s="214">
        <f>O478*H478</f>
        <v>0</v>
      </c>
      <c r="Q478" s="214">
        <v>0</v>
      </c>
      <c r="R478" s="214">
        <f>Q478*H478</f>
        <v>0</v>
      </c>
      <c r="S478" s="214">
        <v>0</v>
      </c>
      <c r="T478" s="215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16" t="s">
        <v>238</v>
      </c>
      <c r="AT478" s="216" t="s">
        <v>146</v>
      </c>
      <c r="AU478" s="216" t="s">
        <v>82</v>
      </c>
      <c r="AY478" s="18" t="s">
        <v>144</v>
      </c>
      <c r="BE478" s="217">
        <f>IF(N478="základní",J478,0)</f>
        <v>0</v>
      </c>
      <c r="BF478" s="217">
        <f>IF(N478="snížená",J478,0)</f>
        <v>0</v>
      </c>
      <c r="BG478" s="217">
        <f>IF(N478="zákl. přenesená",J478,0)</f>
        <v>0</v>
      </c>
      <c r="BH478" s="217">
        <f>IF(N478="sníž. přenesená",J478,0)</f>
        <v>0</v>
      </c>
      <c r="BI478" s="217">
        <f>IF(N478="nulová",J478,0)</f>
        <v>0</v>
      </c>
      <c r="BJ478" s="18" t="s">
        <v>80</v>
      </c>
      <c r="BK478" s="217">
        <f>ROUND(I478*H478,2)</f>
        <v>0</v>
      </c>
      <c r="BL478" s="18" t="s">
        <v>238</v>
      </c>
      <c r="BM478" s="216" t="s">
        <v>855</v>
      </c>
    </row>
    <row r="479" s="2" customFormat="1">
      <c r="A479" s="39"/>
      <c r="B479" s="40"/>
      <c r="C479" s="41"/>
      <c r="D479" s="218" t="s">
        <v>153</v>
      </c>
      <c r="E479" s="41"/>
      <c r="F479" s="219" t="s">
        <v>856</v>
      </c>
      <c r="G479" s="41"/>
      <c r="H479" s="41"/>
      <c r="I479" s="220"/>
      <c r="J479" s="41"/>
      <c r="K479" s="41"/>
      <c r="L479" s="45"/>
      <c r="M479" s="221"/>
      <c r="N479" s="222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153</v>
      </c>
      <c r="AU479" s="18" t="s">
        <v>82</v>
      </c>
    </row>
    <row r="480" s="12" customFormat="1" ht="22.8" customHeight="1">
      <c r="A480" s="12"/>
      <c r="B480" s="189"/>
      <c r="C480" s="190"/>
      <c r="D480" s="191" t="s">
        <v>71</v>
      </c>
      <c r="E480" s="203" t="s">
        <v>857</v>
      </c>
      <c r="F480" s="203" t="s">
        <v>858</v>
      </c>
      <c r="G480" s="190"/>
      <c r="H480" s="190"/>
      <c r="I480" s="193"/>
      <c r="J480" s="204">
        <f>BK480</f>
        <v>0</v>
      </c>
      <c r="K480" s="190"/>
      <c r="L480" s="195"/>
      <c r="M480" s="196"/>
      <c r="N480" s="197"/>
      <c r="O480" s="197"/>
      <c r="P480" s="198">
        <f>SUM(P481:P499)</f>
        <v>0</v>
      </c>
      <c r="Q480" s="197"/>
      <c r="R480" s="198">
        <f>SUM(R481:R499)</f>
        <v>0.087086999999999998</v>
      </c>
      <c r="S480" s="197"/>
      <c r="T480" s="199">
        <f>SUM(T481:T499)</f>
        <v>0.020791500000000001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00" t="s">
        <v>82</v>
      </c>
      <c r="AT480" s="201" t="s">
        <v>71</v>
      </c>
      <c r="AU480" s="201" t="s">
        <v>80</v>
      </c>
      <c r="AY480" s="200" t="s">
        <v>144</v>
      </c>
      <c r="BK480" s="202">
        <f>SUM(BK481:BK499)</f>
        <v>0</v>
      </c>
    </row>
    <row r="481" s="2" customFormat="1" ht="14.4" customHeight="1">
      <c r="A481" s="39"/>
      <c r="B481" s="40"/>
      <c r="C481" s="205" t="s">
        <v>859</v>
      </c>
      <c r="D481" s="205" t="s">
        <v>146</v>
      </c>
      <c r="E481" s="206" t="s">
        <v>860</v>
      </c>
      <c r="F481" s="207" t="s">
        <v>861</v>
      </c>
      <c r="G481" s="208" t="s">
        <v>436</v>
      </c>
      <c r="H481" s="209">
        <v>12.449999999999999</v>
      </c>
      <c r="I481" s="210"/>
      <c r="J481" s="211">
        <f>ROUND(I481*H481,2)</f>
        <v>0</v>
      </c>
      <c r="K481" s="207" t="s">
        <v>150</v>
      </c>
      <c r="L481" s="45"/>
      <c r="M481" s="212" t="s">
        <v>19</v>
      </c>
      <c r="N481" s="213" t="s">
        <v>43</v>
      </c>
      <c r="O481" s="85"/>
      <c r="P481" s="214">
        <f>O481*H481</f>
        <v>0</v>
      </c>
      <c r="Q481" s="214">
        <v>0</v>
      </c>
      <c r="R481" s="214">
        <f>Q481*H481</f>
        <v>0</v>
      </c>
      <c r="S481" s="214">
        <v>0.00167</v>
      </c>
      <c r="T481" s="215">
        <f>S481*H481</f>
        <v>0.020791500000000001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16" t="s">
        <v>238</v>
      </c>
      <c r="AT481" s="216" t="s">
        <v>146</v>
      </c>
      <c r="AU481" s="216" t="s">
        <v>82</v>
      </c>
      <c r="AY481" s="18" t="s">
        <v>144</v>
      </c>
      <c r="BE481" s="217">
        <f>IF(N481="základní",J481,0)</f>
        <v>0</v>
      </c>
      <c r="BF481" s="217">
        <f>IF(N481="snížená",J481,0)</f>
        <v>0</v>
      </c>
      <c r="BG481" s="217">
        <f>IF(N481="zákl. přenesená",J481,0)</f>
        <v>0</v>
      </c>
      <c r="BH481" s="217">
        <f>IF(N481="sníž. přenesená",J481,0)</f>
        <v>0</v>
      </c>
      <c r="BI481" s="217">
        <f>IF(N481="nulová",J481,0)</f>
        <v>0</v>
      </c>
      <c r="BJ481" s="18" t="s">
        <v>80</v>
      </c>
      <c r="BK481" s="217">
        <f>ROUND(I481*H481,2)</f>
        <v>0</v>
      </c>
      <c r="BL481" s="18" t="s">
        <v>238</v>
      </c>
      <c r="BM481" s="216" t="s">
        <v>862</v>
      </c>
    </row>
    <row r="482" s="2" customFormat="1">
      <c r="A482" s="39"/>
      <c r="B482" s="40"/>
      <c r="C482" s="41"/>
      <c r="D482" s="218" t="s">
        <v>153</v>
      </c>
      <c r="E482" s="41"/>
      <c r="F482" s="219" t="s">
        <v>863</v>
      </c>
      <c r="G482" s="41"/>
      <c r="H482" s="41"/>
      <c r="I482" s="220"/>
      <c r="J482" s="41"/>
      <c r="K482" s="41"/>
      <c r="L482" s="45"/>
      <c r="M482" s="221"/>
      <c r="N482" s="222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153</v>
      </c>
      <c r="AU482" s="18" t="s">
        <v>82</v>
      </c>
    </row>
    <row r="483" s="13" customFormat="1">
      <c r="A483" s="13"/>
      <c r="B483" s="223"/>
      <c r="C483" s="224"/>
      <c r="D483" s="225" t="s">
        <v>155</v>
      </c>
      <c r="E483" s="226" t="s">
        <v>19</v>
      </c>
      <c r="F483" s="227" t="s">
        <v>864</v>
      </c>
      <c r="G483" s="224"/>
      <c r="H483" s="228">
        <v>12.449999999999999</v>
      </c>
      <c r="I483" s="229"/>
      <c r="J483" s="224"/>
      <c r="K483" s="224"/>
      <c r="L483" s="230"/>
      <c r="M483" s="231"/>
      <c r="N483" s="232"/>
      <c r="O483" s="232"/>
      <c r="P483" s="232"/>
      <c r="Q483" s="232"/>
      <c r="R483" s="232"/>
      <c r="S483" s="232"/>
      <c r="T483" s="23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4" t="s">
        <v>155</v>
      </c>
      <c r="AU483" s="234" t="s">
        <v>82</v>
      </c>
      <c r="AV483" s="13" t="s">
        <v>82</v>
      </c>
      <c r="AW483" s="13" t="s">
        <v>33</v>
      </c>
      <c r="AX483" s="13" t="s">
        <v>80</v>
      </c>
      <c r="AY483" s="234" t="s">
        <v>144</v>
      </c>
    </row>
    <row r="484" s="2" customFormat="1" ht="22.2" customHeight="1">
      <c r="A484" s="39"/>
      <c r="B484" s="40"/>
      <c r="C484" s="205" t="s">
        <v>865</v>
      </c>
      <c r="D484" s="205" t="s">
        <v>146</v>
      </c>
      <c r="E484" s="206" t="s">
        <v>866</v>
      </c>
      <c r="F484" s="207" t="s">
        <v>867</v>
      </c>
      <c r="G484" s="208" t="s">
        <v>436</v>
      </c>
      <c r="H484" s="209">
        <v>14.1</v>
      </c>
      <c r="I484" s="210"/>
      <c r="J484" s="211">
        <f>ROUND(I484*H484,2)</f>
        <v>0</v>
      </c>
      <c r="K484" s="207" t="s">
        <v>150</v>
      </c>
      <c r="L484" s="45"/>
      <c r="M484" s="212" t="s">
        <v>19</v>
      </c>
      <c r="N484" s="213" t="s">
        <v>43</v>
      </c>
      <c r="O484" s="85"/>
      <c r="P484" s="214">
        <f>O484*H484</f>
        <v>0</v>
      </c>
      <c r="Q484" s="214">
        <v>0.0044799999999999996</v>
      </c>
      <c r="R484" s="214">
        <f>Q484*H484</f>
        <v>0.063167999999999988</v>
      </c>
      <c r="S484" s="214">
        <v>0</v>
      </c>
      <c r="T484" s="215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16" t="s">
        <v>238</v>
      </c>
      <c r="AT484" s="216" t="s">
        <v>146</v>
      </c>
      <c r="AU484" s="216" t="s">
        <v>82</v>
      </c>
      <c r="AY484" s="18" t="s">
        <v>144</v>
      </c>
      <c r="BE484" s="217">
        <f>IF(N484="základní",J484,0)</f>
        <v>0</v>
      </c>
      <c r="BF484" s="217">
        <f>IF(N484="snížená",J484,0)</f>
        <v>0</v>
      </c>
      <c r="BG484" s="217">
        <f>IF(N484="zákl. přenesená",J484,0)</f>
        <v>0</v>
      </c>
      <c r="BH484" s="217">
        <f>IF(N484="sníž. přenesená",J484,0)</f>
        <v>0</v>
      </c>
      <c r="BI484" s="217">
        <f>IF(N484="nulová",J484,0)</f>
        <v>0</v>
      </c>
      <c r="BJ484" s="18" t="s">
        <v>80</v>
      </c>
      <c r="BK484" s="217">
        <f>ROUND(I484*H484,2)</f>
        <v>0</v>
      </c>
      <c r="BL484" s="18" t="s">
        <v>238</v>
      </c>
      <c r="BM484" s="216" t="s">
        <v>868</v>
      </c>
    </row>
    <row r="485" s="2" customFormat="1">
      <c r="A485" s="39"/>
      <c r="B485" s="40"/>
      <c r="C485" s="41"/>
      <c r="D485" s="218" t="s">
        <v>153</v>
      </c>
      <c r="E485" s="41"/>
      <c r="F485" s="219" t="s">
        <v>869</v>
      </c>
      <c r="G485" s="41"/>
      <c r="H485" s="41"/>
      <c r="I485" s="220"/>
      <c r="J485" s="41"/>
      <c r="K485" s="41"/>
      <c r="L485" s="45"/>
      <c r="M485" s="221"/>
      <c r="N485" s="222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153</v>
      </c>
      <c r="AU485" s="18" t="s">
        <v>82</v>
      </c>
    </row>
    <row r="486" s="13" customFormat="1">
      <c r="A486" s="13"/>
      <c r="B486" s="223"/>
      <c r="C486" s="224"/>
      <c r="D486" s="225" t="s">
        <v>155</v>
      </c>
      <c r="E486" s="226" t="s">
        <v>19</v>
      </c>
      <c r="F486" s="227" t="s">
        <v>870</v>
      </c>
      <c r="G486" s="224"/>
      <c r="H486" s="228">
        <v>8.5999999999999996</v>
      </c>
      <c r="I486" s="229"/>
      <c r="J486" s="224"/>
      <c r="K486" s="224"/>
      <c r="L486" s="230"/>
      <c r="M486" s="231"/>
      <c r="N486" s="232"/>
      <c r="O486" s="232"/>
      <c r="P486" s="232"/>
      <c r="Q486" s="232"/>
      <c r="R486" s="232"/>
      <c r="S486" s="232"/>
      <c r="T486" s="23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4" t="s">
        <v>155</v>
      </c>
      <c r="AU486" s="234" t="s">
        <v>82</v>
      </c>
      <c r="AV486" s="13" t="s">
        <v>82</v>
      </c>
      <c r="AW486" s="13" t="s">
        <v>33</v>
      </c>
      <c r="AX486" s="13" t="s">
        <v>72</v>
      </c>
      <c r="AY486" s="234" t="s">
        <v>144</v>
      </c>
    </row>
    <row r="487" s="13" customFormat="1">
      <c r="A487" s="13"/>
      <c r="B487" s="223"/>
      <c r="C487" s="224"/>
      <c r="D487" s="225" t="s">
        <v>155</v>
      </c>
      <c r="E487" s="226" t="s">
        <v>19</v>
      </c>
      <c r="F487" s="227" t="s">
        <v>871</v>
      </c>
      <c r="G487" s="224"/>
      <c r="H487" s="228">
        <v>5.5</v>
      </c>
      <c r="I487" s="229"/>
      <c r="J487" s="224"/>
      <c r="K487" s="224"/>
      <c r="L487" s="230"/>
      <c r="M487" s="231"/>
      <c r="N487" s="232"/>
      <c r="O487" s="232"/>
      <c r="P487" s="232"/>
      <c r="Q487" s="232"/>
      <c r="R487" s="232"/>
      <c r="S487" s="232"/>
      <c r="T487" s="23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4" t="s">
        <v>155</v>
      </c>
      <c r="AU487" s="234" t="s">
        <v>82</v>
      </c>
      <c r="AV487" s="13" t="s">
        <v>82</v>
      </c>
      <c r="AW487" s="13" t="s">
        <v>33</v>
      </c>
      <c r="AX487" s="13" t="s">
        <v>72</v>
      </c>
      <c r="AY487" s="234" t="s">
        <v>144</v>
      </c>
    </row>
    <row r="488" s="15" customFormat="1">
      <c r="A488" s="15"/>
      <c r="B488" s="245"/>
      <c r="C488" s="246"/>
      <c r="D488" s="225" t="s">
        <v>155</v>
      </c>
      <c r="E488" s="247" t="s">
        <v>19</v>
      </c>
      <c r="F488" s="248" t="s">
        <v>266</v>
      </c>
      <c r="G488" s="246"/>
      <c r="H488" s="249">
        <v>14.1</v>
      </c>
      <c r="I488" s="250"/>
      <c r="J488" s="246"/>
      <c r="K488" s="246"/>
      <c r="L488" s="251"/>
      <c r="M488" s="252"/>
      <c r="N488" s="253"/>
      <c r="O488" s="253"/>
      <c r="P488" s="253"/>
      <c r="Q488" s="253"/>
      <c r="R488" s="253"/>
      <c r="S488" s="253"/>
      <c r="T488" s="254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55" t="s">
        <v>155</v>
      </c>
      <c r="AU488" s="255" t="s">
        <v>82</v>
      </c>
      <c r="AV488" s="15" t="s">
        <v>151</v>
      </c>
      <c r="AW488" s="15" t="s">
        <v>33</v>
      </c>
      <c r="AX488" s="15" t="s">
        <v>80</v>
      </c>
      <c r="AY488" s="255" t="s">
        <v>144</v>
      </c>
    </row>
    <row r="489" s="2" customFormat="1" ht="22.2" customHeight="1">
      <c r="A489" s="39"/>
      <c r="B489" s="40"/>
      <c r="C489" s="205" t="s">
        <v>872</v>
      </c>
      <c r="D489" s="205" t="s">
        <v>146</v>
      </c>
      <c r="E489" s="206" t="s">
        <v>873</v>
      </c>
      <c r="F489" s="207" t="s">
        <v>874</v>
      </c>
      <c r="G489" s="208" t="s">
        <v>436</v>
      </c>
      <c r="H489" s="209">
        <v>10.050000000000001</v>
      </c>
      <c r="I489" s="210"/>
      <c r="J489" s="211">
        <f>ROUND(I489*H489,2)</f>
        <v>0</v>
      </c>
      <c r="K489" s="207" t="s">
        <v>150</v>
      </c>
      <c r="L489" s="45"/>
      <c r="M489" s="212" t="s">
        <v>19</v>
      </c>
      <c r="N489" s="213" t="s">
        <v>43</v>
      </c>
      <c r="O489" s="85"/>
      <c r="P489" s="214">
        <f>O489*H489</f>
        <v>0</v>
      </c>
      <c r="Q489" s="214">
        <v>0.0023800000000000002</v>
      </c>
      <c r="R489" s="214">
        <f>Q489*H489</f>
        <v>0.023919000000000003</v>
      </c>
      <c r="S489" s="214">
        <v>0</v>
      </c>
      <c r="T489" s="215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16" t="s">
        <v>238</v>
      </c>
      <c r="AT489" s="216" t="s">
        <v>146</v>
      </c>
      <c r="AU489" s="216" t="s">
        <v>82</v>
      </c>
      <c r="AY489" s="18" t="s">
        <v>144</v>
      </c>
      <c r="BE489" s="217">
        <f>IF(N489="základní",J489,0)</f>
        <v>0</v>
      </c>
      <c r="BF489" s="217">
        <f>IF(N489="snížená",J489,0)</f>
        <v>0</v>
      </c>
      <c r="BG489" s="217">
        <f>IF(N489="zákl. přenesená",J489,0)</f>
        <v>0</v>
      </c>
      <c r="BH489" s="217">
        <f>IF(N489="sníž. přenesená",J489,0)</f>
        <v>0</v>
      </c>
      <c r="BI489" s="217">
        <f>IF(N489="nulová",J489,0)</f>
        <v>0</v>
      </c>
      <c r="BJ489" s="18" t="s">
        <v>80</v>
      </c>
      <c r="BK489" s="217">
        <f>ROUND(I489*H489,2)</f>
        <v>0</v>
      </c>
      <c r="BL489" s="18" t="s">
        <v>238</v>
      </c>
      <c r="BM489" s="216" t="s">
        <v>875</v>
      </c>
    </row>
    <row r="490" s="2" customFormat="1">
      <c r="A490" s="39"/>
      <c r="B490" s="40"/>
      <c r="C490" s="41"/>
      <c r="D490" s="218" t="s">
        <v>153</v>
      </c>
      <c r="E490" s="41"/>
      <c r="F490" s="219" t="s">
        <v>876</v>
      </c>
      <c r="G490" s="41"/>
      <c r="H490" s="41"/>
      <c r="I490" s="220"/>
      <c r="J490" s="41"/>
      <c r="K490" s="41"/>
      <c r="L490" s="45"/>
      <c r="M490" s="221"/>
      <c r="N490" s="222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153</v>
      </c>
      <c r="AU490" s="18" t="s">
        <v>82</v>
      </c>
    </row>
    <row r="491" s="13" customFormat="1">
      <c r="A491" s="13"/>
      <c r="B491" s="223"/>
      <c r="C491" s="224"/>
      <c r="D491" s="225" t="s">
        <v>155</v>
      </c>
      <c r="E491" s="226" t="s">
        <v>19</v>
      </c>
      <c r="F491" s="227" t="s">
        <v>877</v>
      </c>
      <c r="G491" s="224"/>
      <c r="H491" s="228">
        <v>1.05</v>
      </c>
      <c r="I491" s="229"/>
      <c r="J491" s="224"/>
      <c r="K491" s="224"/>
      <c r="L491" s="230"/>
      <c r="M491" s="231"/>
      <c r="N491" s="232"/>
      <c r="O491" s="232"/>
      <c r="P491" s="232"/>
      <c r="Q491" s="232"/>
      <c r="R491" s="232"/>
      <c r="S491" s="232"/>
      <c r="T491" s="23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4" t="s">
        <v>155</v>
      </c>
      <c r="AU491" s="234" t="s">
        <v>82</v>
      </c>
      <c r="AV491" s="13" t="s">
        <v>82</v>
      </c>
      <c r="AW491" s="13" t="s">
        <v>33</v>
      </c>
      <c r="AX491" s="13" t="s">
        <v>72</v>
      </c>
      <c r="AY491" s="234" t="s">
        <v>144</v>
      </c>
    </row>
    <row r="492" s="13" customFormat="1">
      <c r="A492" s="13"/>
      <c r="B492" s="223"/>
      <c r="C492" s="224"/>
      <c r="D492" s="225" t="s">
        <v>155</v>
      </c>
      <c r="E492" s="226" t="s">
        <v>19</v>
      </c>
      <c r="F492" s="227" t="s">
        <v>878</v>
      </c>
      <c r="G492" s="224"/>
      <c r="H492" s="228">
        <v>2.1000000000000001</v>
      </c>
      <c r="I492" s="229"/>
      <c r="J492" s="224"/>
      <c r="K492" s="224"/>
      <c r="L492" s="230"/>
      <c r="M492" s="231"/>
      <c r="N492" s="232"/>
      <c r="O492" s="232"/>
      <c r="P492" s="232"/>
      <c r="Q492" s="232"/>
      <c r="R492" s="232"/>
      <c r="S492" s="232"/>
      <c r="T492" s="23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4" t="s">
        <v>155</v>
      </c>
      <c r="AU492" s="234" t="s">
        <v>82</v>
      </c>
      <c r="AV492" s="13" t="s">
        <v>82</v>
      </c>
      <c r="AW492" s="13" t="s">
        <v>33</v>
      </c>
      <c r="AX492" s="13" t="s">
        <v>72</v>
      </c>
      <c r="AY492" s="234" t="s">
        <v>144</v>
      </c>
    </row>
    <row r="493" s="13" customFormat="1">
      <c r="A493" s="13"/>
      <c r="B493" s="223"/>
      <c r="C493" s="224"/>
      <c r="D493" s="225" t="s">
        <v>155</v>
      </c>
      <c r="E493" s="226" t="s">
        <v>19</v>
      </c>
      <c r="F493" s="227" t="s">
        <v>879</v>
      </c>
      <c r="G493" s="224"/>
      <c r="H493" s="228">
        <v>2.1000000000000001</v>
      </c>
      <c r="I493" s="229"/>
      <c r="J493" s="224"/>
      <c r="K493" s="224"/>
      <c r="L493" s="230"/>
      <c r="M493" s="231"/>
      <c r="N493" s="232"/>
      <c r="O493" s="232"/>
      <c r="P493" s="232"/>
      <c r="Q493" s="232"/>
      <c r="R493" s="232"/>
      <c r="S493" s="232"/>
      <c r="T493" s="23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4" t="s">
        <v>155</v>
      </c>
      <c r="AU493" s="234" t="s">
        <v>82</v>
      </c>
      <c r="AV493" s="13" t="s">
        <v>82</v>
      </c>
      <c r="AW493" s="13" t="s">
        <v>33</v>
      </c>
      <c r="AX493" s="13" t="s">
        <v>72</v>
      </c>
      <c r="AY493" s="234" t="s">
        <v>144</v>
      </c>
    </row>
    <row r="494" s="13" customFormat="1">
      <c r="A494" s="13"/>
      <c r="B494" s="223"/>
      <c r="C494" s="224"/>
      <c r="D494" s="225" t="s">
        <v>155</v>
      </c>
      <c r="E494" s="226" t="s">
        <v>19</v>
      </c>
      <c r="F494" s="227" t="s">
        <v>880</v>
      </c>
      <c r="G494" s="224"/>
      <c r="H494" s="228">
        <v>2.1000000000000001</v>
      </c>
      <c r="I494" s="229"/>
      <c r="J494" s="224"/>
      <c r="K494" s="224"/>
      <c r="L494" s="230"/>
      <c r="M494" s="231"/>
      <c r="N494" s="232"/>
      <c r="O494" s="232"/>
      <c r="P494" s="232"/>
      <c r="Q494" s="232"/>
      <c r="R494" s="232"/>
      <c r="S494" s="232"/>
      <c r="T494" s="23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4" t="s">
        <v>155</v>
      </c>
      <c r="AU494" s="234" t="s">
        <v>82</v>
      </c>
      <c r="AV494" s="13" t="s">
        <v>82</v>
      </c>
      <c r="AW494" s="13" t="s">
        <v>33</v>
      </c>
      <c r="AX494" s="13" t="s">
        <v>72</v>
      </c>
      <c r="AY494" s="234" t="s">
        <v>144</v>
      </c>
    </row>
    <row r="495" s="13" customFormat="1">
      <c r="A495" s="13"/>
      <c r="B495" s="223"/>
      <c r="C495" s="224"/>
      <c r="D495" s="225" t="s">
        <v>155</v>
      </c>
      <c r="E495" s="226" t="s">
        <v>19</v>
      </c>
      <c r="F495" s="227" t="s">
        <v>881</v>
      </c>
      <c r="G495" s="224"/>
      <c r="H495" s="228">
        <v>2.7000000000000002</v>
      </c>
      <c r="I495" s="229"/>
      <c r="J495" s="224"/>
      <c r="K495" s="224"/>
      <c r="L495" s="230"/>
      <c r="M495" s="231"/>
      <c r="N495" s="232"/>
      <c r="O495" s="232"/>
      <c r="P495" s="232"/>
      <c r="Q495" s="232"/>
      <c r="R495" s="232"/>
      <c r="S495" s="232"/>
      <c r="T495" s="23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4" t="s">
        <v>155</v>
      </c>
      <c r="AU495" s="234" t="s">
        <v>82</v>
      </c>
      <c r="AV495" s="13" t="s">
        <v>82</v>
      </c>
      <c r="AW495" s="13" t="s">
        <v>33</v>
      </c>
      <c r="AX495" s="13" t="s">
        <v>72</v>
      </c>
      <c r="AY495" s="234" t="s">
        <v>144</v>
      </c>
    </row>
    <row r="496" s="15" customFormat="1">
      <c r="A496" s="15"/>
      <c r="B496" s="245"/>
      <c r="C496" s="246"/>
      <c r="D496" s="225" t="s">
        <v>155</v>
      </c>
      <c r="E496" s="247" t="s">
        <v>19</v>
      </c>
      <c r="F496" s="248" t="s">
        <v>266</v>
      </c>
      <c r="G496" s="246"/>
      <c r="H496" s="249">
        <v>10.050000000000001</v>
      </c>
      <c r="I496" s="250"/>
      <c r="J496" s="246"/>
      <c r="K496" s="246"/>
      <c r="L496" s="251"/>
      <c r="M496" s="252"/>
      <c r="N496" s="253"/>
      <c r="O496" s="253"/>
      <c r="P496" s="253"/>
      <c r="Q496" s="253"/>
      <c r="R496" s="253"/>
      <c r="S496" s="253"/>
      <c r="T496" s="254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55" t="s">
        <v>155</v>
      </c>
      <c r="AU496" s="255" t="s">
        <v>82</v>
      </c>
      <c r="AV496" s="15" t="s">
        <v>151</v>
      </c>
      <c r="AW496" s="15" t="s">
        <v>33</v>
      </c>
      <c r="AX496" s="15" t="s">
        <v>80</v>
      </c>
      <c r="AY496" s="255" t="s">
        <v>144</v>
      </c>
    </row>
    <row r="497" s="2" customFormat="1" ht="14.4" customHeight="1">
      <c r="A497" s="39"/>
      <c r="B497" s="40"/>
      <c r="C497" s="205" t="s">
        <v>882</v>
      </c>
      <c r="D497" s="205" t="s">
        <v>146</v>
      </c>
      <c r="E497" s="206" t="s">
        <v>883</v>
      </c>
      <c r="F497" s="207" t="s">
        <v>884</v>
      </c>
      <c r="G497" s="208" t="s">
        <v>669</v>
      </c>
      <c r="H497" s="209">
        <v>1</v>
      </c>
      <c r="I497" s="210"/>
      <c r="J497" s="211">
        <f>ROUND(I497*H497,2)</f>
        <v>0</v>
      </c>
      <c r="K497" s="207" t="s">
        <v>19</v>
      </c>
      <c r="L497" s="45"/>
      <c r="M497" s="212" t="s">
        <v>19</v>
      </c>
      <c r="N497" s="213" t="s">
        <v>43</v>
      </c>
      <c r="O497" s="85"/>
      <c r="P497" s="214">
        <f>O497*H497</f>
        <v>0</v>
      </c>
      <c r="Q497" s="214">
        <v>0</v>
      </c>
      <c r="R497" s="214">
        <f>Q497*H497</f>
        <v>0</v>
      </c>
      <c r="S497" s="214">
        <v>0</v>
      </c>
      <c r="T497" s="215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16" t="s">
        <v>238</v>
      </c>
      <c r="AT497" s="216" t="s">
        <v>146</v>
      </c>
      <c r="AU497" s="216" t="s">
        <v>82</v>
      </c>
      <c r="AY497" s="18" t="s">
        <v>144</v>
      </c>
      <c r="BE497" s="217">
        <f>IF(N497="základní",J497,0)</f>
        <v>0</v>
      </c>
      <c r="BF497" s="217">
        <f>IF(N497="snížená",J497,0)</f>
        <v>0</v>
      </c>
      <c r="BG497" s="217">
        <f>IF(N497="zákl. přenesená",J497,0)</f>
        <v>0</v>
      </c>
      <c r="BH497" s="217">
        <f>IF(N497="sníž. přenesená",J497,0)</f>
        <v>0</v>
      </c>
      <c r="BI497" s="217">
        <f>IF(N497="nulová",J497,0)</f>
        <v>0</v>
      </c>
      <c r="BJ497" s="18" t="s">
        <v>80</v>
      </c>
      <c r="BK497" s="217">
        <f>ROUND(I497*H497,2)</f>
        <v>0</v>
      </c>
      <c r="BL497" s="18" t="s">
        <v>238</v>
      </c>
      <c r="BM497" s="216" t="s">
        <v>885</v>
      </c>
    </row>
    <row r="498" s="2" customFormat="1" ht="22.2" customHeight="1">
      <c r="A498" s="39"/>
      <c r="B498" s="40"/>
      <c r="C498" s="205" t="s">
        <v>886</v>
      </c>
      <c r="D498" s="205" t="s">
        <v>146</v>
      </c>
      <c r="E498" s="206" t="s">
        <v>887</v>
      </c>
      <c r="F498" s="207" t="s">
        <v>888</v>
      </c>
      <c r="G498" s="208" t="s">
        <v>754</v>
      </c>
      <c r="H498" s="266"/>
      <c r="I498" s="210"/>
      <c r="J498" s="211">
        <f>ROUND(I498*H498,2)</f>
        <v>0</v>
      </c>
      <c r="K498" s="207" t="s">
        <v>150</v>
      </c>
      <c r="L498" s="45"/>
      <c r="M498" s="212" t="s">
        <v>19</v>
      </c>
      <c r="N498" s="213" t="s">
        <v>43</v>
      </c>
      <c r="O498" s="85"/>
      <c r="P498" s="214">
        <f>O498*H498</f>
        <v>0</v>
      </c>
      <c r="Q498" s="214">
        <v>0</v>
      </c>
      <c r="R498" s="214">
        <f>Q498*H498</f>
        <v>0</v>
      </c>
      <c r="S498" s="214">
        <v>0</v>
      </c>
      <c r="T498" s="215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16" t="s">
        <v>238</v>
      </c>
      <c r="AT498" s="216" t="s">
        <v>146</v>
      </c>
      <c r="AU498" s="216" t="s">
        <v>82</v>
      </c>
      <c r="AY498" s="18" t="s">
        <v>144</v>
      </c>
      <c r="BE498" s="217">
        <f>IF(N498="základní",J498,0)</f>
        <v>0</v>
      </c>
      <c r="BF498" s="217">
        <f>IF(N498="snížená",J498,0)</f>
        <v>0</v>
      </c>
      <c r="BG498" s="217">
        <f>IF(N498="zákl. přenesená",J498,0)</f>
        <v>0</v>
      </c>
      <c r="BH498" s="217">
        <f>IF(N498="sníž. přenesená",J498,0)</f>
        <v>0</v>
      </c>
      <c r="BI498" s="217">
        <f>IF(N498="nulová",J498,0)</f>
        <v>0</v>
      </c>
      <c r="BJ498" s="18" t="s">
        <v>80</v>
      </c>
      <c r="BK498" s="217">
        <f>ROUND(I498*H498,2)</f>
        <v>0</v>
      </c>
      <c r="BL498" s="18" t="s">
        <v>238</v>
      </c>
      <c r="BM498" s="216" t="s">
        <v>889</v>
      </c>
    </row>
    <row r="499" s="2" customFormat="1">
      <c r="A499" s="39"/>
      <c r="B499" s="40"/>
      <c r="C499" s="41"/>
      <c r="D499" s="218" t="s">
        <v>153</v>
      </c>
      <c r="E499" s="41"/>
      <c r="F499" s="219" t="s">
        <v>890</v>
      </c>
      <c r="G499" s="41"/>
      <c r="H499" s="41"/>
      <c r="I499" s="220"/>
      <c r="J499" s="41"/>
      <c r="K499" s="41"/>
      <c r="L499" s="45"/>
      <c r="M499" s="221"/>
      <c r="N499" s="222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153</v>
      </c>
      <c r="AU499" s="18" t="s">
        <v>82</v>
      </c>
    </row>
    <row r="500" s="12" customFormat="1" ht="22.8" customHeight="1">
      <c r="A500" s="12"/>
      <c r="B500" s="189"/>
      <c r="C500" s="190"/>
      <c r="D500" s="191" t="s">
        <v>71</v>
      </c>
      <c r="E500" s="203" t="s">
        <v>891</v>
      </c>
      <c r="F500" s="203" t="s">
        <v>892</v>
      </c>
      <c r="G500" s="190"/>
      <c r="H500" s="190"/>
      <c r="I500" s="193"/>
      <c r="J500" s="204">
        <f>BK500</f>
        <v>0</v>
      </c>
      <c r="K500" s="190"/>
      <c r="L500" s="195"/>
      <c r="M500" s="196"/>
      <c r="N500" s="197"/>
      <c r="O500" s="197"/>
      <c r="P500" s="198">
        <f>SUM(P501:P521)</f>
        <v>0</v>
      </c>
      <c r="Q500" s="197"/>
      <c r="R500" s="198">
        <f>SUM(R501:R521)</f>
        <v>0.0058799999999999998</v>
      </c>
      <c r="S500" s="197"/>
      <c r="T500" s="199">
        <f>SUM(T501:T521)</f>
        <v>0.11900000000000001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00" t="s">
        <v>82</v>
      </c>
      <c r="AT500" s="201" t="s">
        <v>71</v>
      </c>
      <c r="AU500" s="201" t="s">
        <v>80</v>
      </c>
      <c r="AY500" s="200" t="s">
        <v>144</v>
      </c>
      <c r="BK500" s="202">
        <f>SUM(BK501:BK521)</f>
        <v>0</v>
      </c>
    </row>
    <row r="501" s="2" customFormat="1" ht="14.4" customHeight="1">
      <c r="A501" s="39"/>
      <c r="B501" s="40"/>
      <c r="C501" s="205" t="s">
        <v>893</v>
      </c>
      <c r="D501" s="205" t="s">
        <v>146</v>
      </c>
      <c r="E501" s="206" t="s">
        <v>894</v>
      </c>
      <c r="F501" s="207" t="s">
        <v>895</v>
      </c>
      <c r="G501" s="208" t="s">
        <v>270</v>
      </c>
      <c r="H501" s="209">
        <v>1</v>
      </c>
      <c r="I501" s="210"/>
      <c r="J501" s="211">
        <f>ROUND(I501*H501,2)</f>
        <v>0</v>
      </c>
      <c r="K501" s="207" t="s">
        <v>19</v>
      </c>
      <c r="L501" s="45"/>
      <c r="M501" s="212" t="s">
        <v>19</v>
      </c>
      <c r="N501" s="213" t="s">
        <v>43</v>
      </c>
      <c r="O501" s="85"/>
      <c r="P501" s="214">
        <f>O501*H501</f>
        <v>0</v>
      </c>
      <c r="Q501" s="214">
        <v>0</v>
      </c>
      <c r="R501" s="214">
        <f>Q501*H501</f>
        <v>0</v>
      </c>
      <c r="S501" s="214">
        <v>0</v>
      </c>
      <c r="T501" s="215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16" t="s">
        <v>238</v>
      </c>
      <c r="AT501" s="216" t="s">
        <v>146</v>
      </c>
      <c r="AU501" s="216" t="s">
        <v>82</v>
      </c>
      <c r="AY501" s="18" t="s">
        <v>144</v>
      </c>
      <c r="BE501" s="217">
        <f>IF(N501="základní",J501,0)</f>
        <v>0</v>
      </c>
      <c r="BF501" s="217">
        <f>IF(N501="snížená",J501,0)</f>
        <v>0</v>
      </c>
      <c r="BG501" s="217">
        <f>IF(N501="zákl. přenesená",J501,0)</f>
        <v>0</v>
      </c>
      <c r="BH501" s="217">
        <f>IF(N501="sníž. přenesená",J501,0)</f>
        <v>0</v>
      </c>
      <c r="BI501" s="217">
        <f>IF(N501="nulová",J501,0)</f>
        <v>0</v>
      </c>
      <c r="BJ501" s="18" t="s">
        <v>80</v>
      </c>
      <c r="BK501" s="217">
        <f>ROUND(I501*H501,2)</f>
        <v>0</v>
      </c>
      <c r="BL501" s="18" t="s">
        <v>238</v>
      </c>
      <c r="BM501" s="216" t="s">
        <v>896</v>
      </c>
    </row>
    <row r="502" s="2" customFormat="1" ht="19.8" customHeight="1">
      <c r="A502" s="39"/>
      <c r="B502" s="40"/>
      <c r="C502" s="205" t="s">
        <v>897</v>
      </c>
      <c r="D502" s="205" t="s">
        <v>146</v>
      </c>
      <c r="E502" s="206" t="s">
        <v>898</v>
      </c>
      <c r="F502" s="207" t="s">
        <v>899</v>
      </c>
      <c r="G502" s="208" t="s">
        <v>270</v>
      </c>
      <c r="H502" s="209">
        <v>1</v>
      </c>
      <c r="I502" s="210"/>
      <c r="J502" s="211">
        <f>ROUND(I502*H502,2)</f>
        <v>0</v>
      </c>
      <c r="K502" s="207" t="s">
        <v>19</v>
      </c>
      <c r="L502" s="45"/>
      <c r="M502" s="212" t="s">
        <v>19</v>
      </c>
      <c r="N502" s="213" t="s">
        <v>43</v>
      </c>
      <c r="O502" s="85"/>
      <c r="P502" s="214">
        <f>O502*H502</f>
        <v>0</v>
      </c>
      <c r="Q502" s="214">
        <v>0</v>
      </c>
      <c r="R502" s="214">
        <f>Q502*H502</f>
        <v>0</v>
      </c>
      <c r="S502" s="214">
        <v>0</v>
      </c>
      <c r="T502" s="215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16" t="s">
        <v>238</v>
      </c>
      <c r="AT502" s="216" t="s">
        <v>146</v>
      </c>
      <c r="AU502" s="216" t="s">
        <v>82</v>
      </c>
      <c r="AY502" s="18" t="s">
        <v>144</v>
      </c>
      <c r="BE502" s="217">
        <f>IF(N502="základní",J502,0)</f>
        <v>0</v>
      </c>
      <c r="BF502" s="217">
        <f>IF(N502="snížená",J502,0)</f>
        <v>0</v>
      </c>
      <c r="BG502" s="217">
        <f>IF(N502="zákl. přenesená",J502,0)</f>
        <v>0</v>
      </c>
      <c r="BH502" s="217">
        <f>IF(N502="sníž. přenesená",J502,0)</f>
        <v>0</v>
      </c>
      <c r="BI502" s="217">
        <f>IF(N502="nulová",J502,0)</f>
        <v>0</v>
      </c>
      <c r="BJ502" s="18" t="s">
        <v>80</v>
      </c>
      <c r="BK502" s="217">
        <f>ROUND(I502*H502,2)</f>
        <v>0</v>
      </c>
      <c r="BL502" s="18" t="s">
        <v>238</v>
      </c>
      <c r="BM502" s="216" t="s">
        <v>900</v>
      </c>
    </row>
    <row r="503" s="2" customFormat="1" ht="14.4" customHeight="1">
      <c r="A503" s="39"/>
      <c r="B503" s="40"/>
      <c r="C503" s="205" t="s">
        <v>901</v>
      </c>
      <c r="D503" s="205" t="s">
        <v>146</v>
      </c>
      <c r="E503" s="206" t="s">
        <v>902</v>
      </c>
      <c r="F503" s="207" t="s">
        <v>903</v>
      </c>
      <c r="G503" s="208" t="s">
        <v>270</v>
      </c>
      <c r="H503" s="209">
        <v>2</v>
      </c>
      <c r="I503" s="210"/>
      <c r="J503" s="211">
        <f>ROUND(I503*H503,2)</f>
        <v>0</v>
      </c>
      <c r="K503" s="207" t="s">
        <v>19</v>
      </c>
      <c r="L503" s="45"/>
      <c r="M503" s="212" t="s">
        <v>19</v>
      </c>
      <c r="N503" s="213" t="s">
        <v>43</v>
      </c>
      <c r="O503" s="85"/>
      <c r="P503" s="214">
        <f>O503*H503</f>
        <v>0</v>
      </c>
      <c r="Q503" s="214">
        <v>0</v>
      </c>
      <c r="R503" s="214">
        <f>Q503*H503</f>
        <v>0</v>
      </c>
      <c r="S503" s="214">
        <v>0</v>
      </c>
      <c r="T503" s="215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16" t="s">
        <v>238</v>
      </c>
      <c r="AT503" s="216" t="s">
        <v>146</v>
      </c>
      <c r="AU503" s="216" t="s">
        <v>82</v>
      </c>
      <c r="AY503" s="18" t="s">
        <v>144</v>
      </c>
      <c r="BE503" s="217">
        <f>IF(N503="základní",J503,0)</f>
        <v>0</v>
      </c>
      <c r="BF503" s="217">
        <f>IF(N503="snížená",J503,0)</f>
        <v>0</v>
      </c>
      <c r="BG503" s="217">
        <f>IF(N503="zákl. přenesená",J503,0)</f>
        <v>0</v>
      </c>
      <c r="BH503" s="217">
        <f>IF(N503="sníž. přenesená",J503,0)</f>
        <v>0</v>
      </c>
      <c r="BI503" s="217">
        <f>IF(N503="nulová",J503,0)</f>
        <v>0</v>
      </c>
      <c r="BJ503" s="18" t="s">
        <v>80</v>
      </c>
      <c r="BK503" s="217">
        <f>ROUND(I503*H503,2)</f>
        <v>0</v>
      </c>
      <c r="BL503" s="18" t="s">
        <v>238</v>
      </c>
      <c r="BM503" s="216" t="s">
        <v>904</v>
      </c>
    </row>
    <row r="504" s="2" customFormat="1" ht="14.4" customHeight="1">
      <c r="A504" s="39"/>
      <c r="B504" s="40"/>
      <c r="C504" s="205" t="s">
        <v>905</v>
      </c>
      <c r="D504" s="205" t="s">
        <v>146</v>
      </c>
      <c r="E504" s="206" t="s">
        <v>906</v>
      </c>
      <c r="F504" s="207" t="s">
        <v>903</v>
      </c>
      <c r="G504" s="208" t="s">
        <v>270</v>
      </c>
      <c r="H504" s="209">
        <v>4</v>
      </c>
      <c r="I504" s="210"/>
      <c r="J504" s="211">
        <f>ROUND(I504*H504,2)</f>
        <v>0</v>
      </c>
      <c r="K504" s="207" t="s">
        <v>19</v>
      </c>
      <c r="L504" s="45"/>
      <c r="M504" s="212" t="s">
        <v>19</v>
      </c>
      <c r="N504" s="213" t="s">
        <v>43</v>
      </c>
      <c r="O504" s="85"/>
      <c r="P504" s="214">
        <f>O504*H504</f>
        <v>0</v>
      </c>
      <c r="Q504" s="214">
        <v>0</v>
      </c>
      <c r="R504" s="214">
        <f>Q504*H504</f>
        <v>0</v>
      </c>
      <c r="S504" s="214">
        <v>0</v>
      </c>
      <c r="T504" s="215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16" t="s">
        <v>238</v>
      </c>
      <c r="AT504" s="216" t="s">
        <v>146</v>
      </c>
      <c r="AU504" s="216" t="s">
        <v>82</v>
      </c>
      <c r="AY504" s="18" t="s">
        <v>144</v>
      </c>
      <c r="BE504" s="217">
        <f>IF(N504="základní",J504,0)</f>
        <v>0</v>
      </c>
      <c r="BF504" s="217">
        <f>IF(N504="snížená",J504,0)</f>
        <v>0</v>
      </c>
      <c r="BG504" s="217">
        <f>IF(N504="zákl. přenesená",J504,0)</f>
        <v>0</v>
      </c>
      <c r="BH504" s="217">
        <f>IF(N504="sníž. přenesená",J504,0)</f>
        <v>0</v>
      </c>
      <c r="BI504" s="217">
        <f>IF(N504="nulová",J504,0)</f>
        <v>0</v>
      </c>
      <c r="BJ504" s="18" t="s">
        <v>80</v>
      </c>
      <c r="BK504" s="217">
        <f>ROUND(I504*H504,2)</f>
        <v>0</v>
      </c>
      <c r="BL504" s="18" t="s">
        <v>238</v>
      </c>
      <c r="BM504" s="216" t="s">
        <v>907</v>
      </c>
    </row>
    <row r="505" s="2" customFormat="1" ht="14.4" customHeight="1">
      <c r="A505" s="39"/>
      <c r="B505" s="40"/>
      <c r="C505" s="205" t="s">
        <v>908</v>
      </c>
      <c r="D505" s="205" t="s">
        <v>146</v>
      </c>
      <c r="E505" s="206" t="s">
        <v>909</v>
      </c>
      <c r="F505" s="207" t="s">
        <v>910</v>
      </c>
      <c r="G505" s="208" t="s">
        <v>270</v>
      </c>
      <c r="H505" s="209">
        <v>6</v>
      </c>
      <c r="I505" s="210"/>
      <c r="J505" s="211">
        <f>ROUND(I505*H505,2)</f>
        <v>0</v>
      </c>
      <c r="K505" s="207" t="s">
        <v>19</v>
      </c>
      <c r="L505" s="45"/>
      <c r="M505" s="212" t="s">
        <v>19</v>
      </c>
      <c r="N505" s="213" t="s">
        <v>43</v>
      </c>
      <c r="O505" s="85"/>
      <c r="P505" s="214">
        <f>O505*H505</f>
        <v>0</v>
      </c>
      <c r="Q505" s="214">
        <v>0</v>
      </c>
      <c r="R505" s="214">
        <f>Q505*H505</f>
        <v>0</v>
      </c>
      <c r="S505" s="214">
        <v>0</v>
      </c>
      <c r="T505" s="215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16" t="s">
        <v>238</v>
      </c>
      <c r="AT505" s="216" t="s">
        <v>146</v>
      </c>
      <c r="AU505" s="216" t="s">
        <v>82</v>
      </c>
      <c r="AY505" s="18" t="s">
        <v>144</v>
      </c>
      <c r="BE505" s="217">
        <f>IF(N505="základní",J505,0)</f>
        <v>0</v>
      </c>
      <c r="BF505" s="217">
        <f>IF(N505="snížená",J505,0)</f>
        <v>0</v>
      </c>
      <c r="BG505" s="217">
        <f>IF(N505="zákl. přenesená",J505,0)</f>
        <v>0</v>
      </c>
      <c r="BH505" s="217">
        <f>IF(N505="sníž. přenesená",J505,0)</f>
        <v>0</v>
      </c>
      <c r="BI505" s="217">
        <f>IF(N505="nulová",J505,0)</f>
        <v>0</v>
      </c>
      <c r="BJ505" s="18" t="s">
        <v>80</v>
      </c>
      <c r="BK505" s="217">
        <f>ROUND(I505*H505,2)</f>
        <v>0</v>
      </c>
      <c r="BL505" s="18" t="s">
        <v>238</v>
      </c>
      <c r="BM505" s="216" t="s">
        <v>911</v>
      </c>
    </row>
    <row r="506" s="2" customFormat="1" ht="14.4" customHeight="1">
      <c r="A506" s="39"/>
      <c r="B506" s="40"/>
      <c r="C506" s="205" t="s">
        <v>912</v>
      </c>
      <c r="D506" s="205" t="s">
        <v>146</v>
      </c>
      <c r="E506" s="206" t="s">
        <v>913</v>
      </c>
      <c r="F506" s="207" t="s">
        <v>910</v>
      </c>
      <c r="G506" s="208" t="s">
        <v>270</v>
      </c>
      <c r="H506" s="209">
        <v>2</v>
      </c>
      <c r="I506" s="210"/>
      <c r="J506" s="211">
        <f>ROUND(I506*H506,2)</f>
        <v>0</v>
      </c>
      <c r="K506" s="207" t="s">
        <v>19</v>
      </c>
      <c r="L506" s="45"/>
      <c r="M506" s="212" t="s">
        <v>19</v>
      </c>
      <c r="N506" s="213" t="s">
        <v>43</v>
      </c>
      <c r="O506" s="85"/>
      <c r="P506" s="214">
        <f>O506*H506</f>
        <v>0</v>
      </c>
      <c r="Q506" s="214">
        <v>0</v>
      </c>
      <c r="R506" s="214">
        <f>Q506*H506</f>
        <v>0</v>
      </c>
      <c r="S506" s="214">
        <v>0</v>
      </c>
      <c r="T506" s="215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16" t="s">
        <v>238</v>
      </c>
      <c r="AT506" s="216" t="s">
        <v>146</v>
      </c>
      <c r="AU506" s="216" t="s">
        <v>82</v>
      </c>
      <c r="AY506" s="18" t="s">
        <v>144</v>
      </c>
      <c r="BE506" s="217">
        <f>IF(N506="základní",J506,0)</f>
        <v>0</v>
      </c>
      <c r="BF506" s="217">
        <f>IF(N506="snížená",J506,0)</f>
        <v>0</v>
      </c>
      <c r="BG506" s="217">
        <f>IF(N506="zákl. přenesená",J506,0)</f>
        <v>0</v>
      </c>
      <c r="BH506" s="217">
        <f>IF(N506="sníž. přenesená",J506,0)</f>
        <v>0</v>
      </c>
      <c r="BI506" s="217">
        <f>IF(N506="nulová",J506,0)</f>
        <v>0</v>
      </c>
      <c r="BJ506" s="18" t="s">
        <v>80</v>
      </c>
      <c r="BK506" s="217">
        <f>ROUND(I506*H506,2)</f>
        <v>0</v>
      </c>
      <c r="BL506" s="18" t="s">
        <v>238</v>
      </c>
      <c r="BM506" s="216" t="s">
        <v>914</v>
      </c>
    </row>
    <row r="507" s="2" customFormat="1" ht="14.4" customHeight="1">
      <c r="A507" s="39"/>
      <c r="B507" s="40"/>
      <c r="C507" s="205" t="s">
        <v>915</v>
      </c>
      <c r="D507" s="205" t="s">
        <v>146</v>
      </c>
      <c r="E507" s="206" t="s">
        <v>916</v>
      </c>
      <c r="F507" s="207" t="s">
        <v>917</v>
      </c>
      <c r="G507" s="208" t="s">
        <v>270</v>
      </c>
      <c r="H507" s="209">
        <v>17</v>
      </c>
      <c r="I507" s="210"/>
      <c r="J507" s="211">
        <f>ROUND(I507*H507,2)</f>
        <v>0</v>
      </c>
      <c r="K507" s="207" t="s">
        <v>150</v>
      </c>
      <c r="L507" s="45"/>
      <c r="M507" s="212" t="s">
        <v>19</v>
      </c>
      <c r="N507" s="213" t="s">
        <v>43</v>
      </c>
      <c r="O507" s="85"/>
      <c r="P507" s="214">
        <f>O507*H507</f>
        <v>0</v>
      </c>
      <c r="Q507" s="214">
        <v>0</v>
      </c>
      <c r="R507" s="214">
        <f>Q507*H507</f>
        <v>0</v>
      </c>
      <c r="S507" s="214">
        <v>0.0070000000000000001</v>
      </c>
      <c r="T507" s="215">
        <f>S507*H507</f>
        <v>0.11900000000000001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16" t="s">
        <v>238</v>
      </c>
      <c r="AT507" s="216" t="s">
        <v>146</v>
      </c>
      <c r="AU507" s="216" t="s">
        <v>82</v>
      </c>
      <c r="AY507" s="18" t="s">
        <v>144</v>
      </c>
      <c r="BE507" s="217">
        <f>IF(N507="základní",J507,0)</f>
        <v>0</v>
      </c>
      <c r="BF507" s="217">
        <f>IF(N507="snížená",J507,0)</f>
        <v>0</v>
      </c>
      <c r="BG507" s="217">
        <f>IF(N507="zákl. přenesená",J507,0)</f>
        <v>0</v>
      </c>
      <c r="BH507" s="217">
        <f>IF(N507="sníž. přenesená",J507,0)</f>
        <v>0</v>
      </c>
      <c r="BI507" s="217">
        <f>IF(N507="nulová",J507,0)</f>
        <v>0</v>
      </c>
      <c r="BJ507" s="18" t="s">
        <v>80</v>
      </c>
      <c r="BK507" s="217">
        <f>ROUND(I507*H507,2)</f>
        <v>0</v>
      </c>
      <c r="BL507" s="18" t="s">
        <v>238</v>
      </c>
      <c r="BM507" s="216" t="s">
        <v>918</v>
      </c>
    </row>
    <row r="508" s="2" customFormat="1">
      <c r="A508" s="39"/>
      <c r="B508" s="40"/>
      <c r="C508" s="41"/>
      <c r="D508" s="218" t="s">
        <v>153</v>
      </c>
      <c r="E508" s="41"/>
      <c r="F508" s="219" t="s">
        <v>919</v>
      </c>
      <c r="G508" s="41"/>
      <c r="H508" s="41"/>
      <c r="I508" s="220"/>
      <c r="J508" s="41"/>
      <c r="K508" s="41"/>
      <c r="L508" s="45"/>
      <c r="M508" s="221"/>
      <c r="N508" s="222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153</v>
      </c>
      <c r="AU508" s="18" t="s">
        <v>82</v>
      </c>
    </row>
    <row r="509" s="13" customFormat="1">
      <c r="A509" s="13"/>
      <c r="B509" s="223"/>
      <c r="C509" s="224"/>
      <c r="D509" s="225" t="s">
        <v>155</v>
      </c>
      <c r="E509" s="226" t="s">
        <v>19</v>
      </c>
      <c r="F509" s="227" t="s">
        <v>920</v>
      </c>
      <c r="G509" s="224"/>
      <c r="H509" s="228">
        <v>3</v>
      </c>
      <c r="I509" s="229"/>
      <c r="J509" s="224"/>
      <c r="K509" s="224"/>
      <c r="L509" s="230"/>
      <c r="M509" s="231"/>
      <c r="N509" s="232"/>
      <c r="O509" s="232"/>
      <c r="P509" s="232"/>
      <c r="Q509" s="232"/>
      <c r="R509" s="232"/>
      <c r="S509" s="232"/>
      <c r="T509" s="23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4" t="s">
        <v>155</v>
      </c>
      <c r="AU509" s="234" t="s">
        <v>82</v>
      </c>
      <c r="AV509" s="13" t="s">
        <v>82</v>
      </c>
      <c r="AW509" s="13" t="s">
        <v>33</v>
      </c>
      <c r="AX509" s="13" t="s">
        <v>72</v>
      </c>
      <c r="AY509" s="234" t="s">
        <v>144</v>
      </c>
    </row>
    <row r="510" s="13" customFormat="1">
      <c r="A510" s="13"/>
      <c r="B510" s="223"/>
      <c r="C510" s="224"/>
      <c r="D510" s="225" t="s">
        <v>155</v>
      </c>
      <c r="E510" s="226" t="s">
        <v>19</v>
      </c>
      <c r="F510" s="227" t="s">
        <v>921</v>
      </c>
      <c r="G510" s="224"/>
      <c r="H510" s="228">
        <v>5</v>
      </c>
      <c r="I510" s="229"/>
      <c r="J510" s="224"/>
      <c r="K510" s="224"/>
      <c r="L510" s="230"/>
      <c r="M510" s="231"/>
      <c r="N510" s="232"/>
      <c r="O510" s="232"/>
      <c r="P510" s="232"/>
      <c r="Q510" s="232"/>
      <c r="R510" s="232"/>
      <c r="S510" s="232"/>
      <c r="T510" s="23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4" t="s">
        <v>155</v>
      </c>
      <c r="AU510" s="234" t="s">
        <v>82</v>
      </c>
      <c r="AV510" s="13" t="s">
        <v>82</v>
      </c>
      <c r="AW510" s="13" t="s">
        <v>33</v>
      </c>
      <c r="AX510" s="13" t="s">
        <v>72</v>
      </c>
      <c r="AY510" s="234" t="s">
        <v>144</v>
      </c>
    </row>
    <row r="511" s="13" customFormat="1">
      <c r="A511" s="13"/>
      <c r="B511" s="223"/>
      <c r="C511" s="224"/>
      <c r="D511" s="225" t="s">
        <v>155</v>
      </c>
      <c r="E511" s="226" t="s">
        <v>19</v>
      </c>
      <c r="F511" s="227" t="s">
        <v>922</v>
      </c>
      <c r="G511" s="224"/>
      <c r="H511" s="228">
        <v>9</v>
      </c>
      <c r="I511" s="229"/>
      <c r="J511" s="224"/>
      <c r="K511" s="224"/>
      <c r="L511" s="230"/>
      <c r="M511" s="231"/>
      <c r="N511" s="232"/>
      <c r="O511" s="232"/>
      <c r="P511" s="232"/>
      <c r="Q511" s="232"/>
      <c r="R511" s="232"/>
      <c r="S511" s="232"/>
      <c r="T511" s="23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4" t="s">
        <v>155</v>
      </c>
      <c r="AU511" s="234" t="s">
        <v>82</v>
      </c>
      <c r="AV511" s="13" t="s">
        <v>82</v>
      </c>
      <c r="AW511" s="13" t="s">
        <v>33</v>
      </c>
      <c r="AX511" s="13" t="s">
        <v>72</v>
      </c>
      <c r="AY511" s="234" t="s">
        <v>144</v>
      </c>
    </row>
    <row r="512" s="15" customFormat="1">
      <c r="A512" s="15"/>
      <c r="B512" s="245"/>
      <c r="C512" s="246"/>
      <c r="D512" s="225" t="s">
        <v>155</v>
      </c>
      <c r="E512" s="247" t="s">
        <v>19</v>
      </c>
      <c r="F512" s="248" t="s">
        <v>266</v>
      </c>
      <c r="G512" s="246"/>
      <c r="H512" s="249">
        <v>17</v>
      </c>
      <c r="I512" s="250"/>
      <c r="J512" s="246"/>
      <c r="K512" s="246"/>
      <c r="L512" s="251"/>
      <c r="M512" s="252"/>
      <c r="N512" s="253"/>
      <c r="O512" s="253"/>
      <c r="P512" s="253"/>
      <c r="Q512" s="253"/>
      <c r="R512" s="253"/>
      <c r="S512" s="253"/>
      <c r="T512" s="254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55" t="s">
        <v>155</v>
      </c>
      <c r="AU512" s="255" t="s">
        <v>82</v>
      </c>
      <c r="AV512" s="15" t="s">
        <v>151</v>
      </c>
      <c r="AW512" s="15" t="s">
        <v>33</v>
      </c>
      <c r="AX512" s="15" t="s">
        <v>80</v>
      </c>
      <c r="AY512" s="255" t="s">
        <v>144</v>
      </c>
    </row>
    <row r="513" s="2" customFormat="1" ht="19.8" customHeight="1">
      <c r="A513" s="39"/>
      <c r="B513" s="40"/>
      <c r="C513" s="205" t="s">
        <v>923</v>
      </c>
      <c r="D513" s="205" t="s">
        <v>146</v>
      </c>
      <c r="E513" s="206" t="s">
        <v>924</v>
      </c>
      <c r="F513" s="207" t="s">
        <v>925</v>
      </c>
      <c r="G513" s="208" t="s">
        <v>270</v>
      </c>
      <c r="H513" s="209">
        <v>7</v>
      </c>
      <c r="I513" s="210"/>
      <c r="J513" s="211">
        <f>ROUND(I513*H513,2)</f>
        <v>0</v>
      </c>
      <c r="K513" s="207" t="s">
        <v>19</v>
      </c>
      <c r="L513" s="45"/>
      <c r="M513" s="212" t="s">
        <v>19</v>
      </c>
      <c r="N513" s="213" t="s">
        <v>43</v>
      </c>
      <c r="O513" s="85"/>
      <c r="P513" s="214">
        <f>O513*H513</f>
        <v>0</v>
      </c>
      <c r="Q513" s="214">
        <v>0</v>
      </c>
      <c r="R513" s="214">
        <f>Q513*H513</f>
        <v>0</v>
      </c>
      <c r="S513" s="214">
        <v>0</v>
      </c>
      <c r="T513" s="215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16" t="s">
        <v>238</v>
      </c>
      <c r="AT513" s="216" t="s">
        <v>146</v>
      </c>
      <c r="AU513" s="216" t="s">
        <v>82</v>
      </c>
      <c r="AY513" s="18" t="s">
        <v>144</v>
      </c>
      <c r="BE513" s="217">
        <f>IF(N513="základní",J513,0)</f>
        <v>0</v>
      </c>
      <c r="BF513" s="217">
        <f>IF(N513="snížená",J513,0)</f>
        <v>0</v>
      </c>
      <c r="BG513" s="217">
        <f>IF(N513="zákl. přenesená",J513,0)</f>
        <v>0</v>
      </c>
      <c r="BH513" s="217">
        <f>IF(N513="sníž. přenesená",J513,0)</f>
        <v>0</v>
      </c>
      <c r="BI513" s="217">
        <f>IF(N513="nulová",J513,0)</f>
        <v>0</v>
      </c>
      <c r="BJ513" s="18" t="s">
        <v>80</v>
      </c>
      <c r="BK513" s="217">
        <f>ROUND(I513*H513,2)</f>
        <v>0</v>
      </c>
      <c r="BL513" s="18" t="s">
        <v>238</v>
      </c>
      <c r="BM513" s="216" t="s">
        <v>926</v>
      </c>
    </row>
    <row r="514" s="2" customFormat="1" ht="19.8" customHeight="1">
      <c r="A514" s="39"/>
      <c r="B514" s="40"/>
      <c r="C514" s="205" t="s">
        <v>927</v>
      </c>
      <c r="D514" s="205" t="s">
        <v>146</v>
      </c>
      <c r="E514" s="206" t="s">
        <v>928</v>
      </c>
      <c r="F514" s="207" t="s">
        <v>929</v>
      </c>
      <c r="G514" s="208" t="s">
        <v>436</v>
      </c>
      <c r="H514" s="209">
        <v>7.3499999999999996</v>
      </c>
      <c r="I514" s="210"/>
      <c r="J514" s="211">
        <f>ROUND(I514*H514,2)</f>
        <v>0</v>
      </c>
      <c r="K514" s="207" t="s">
        <v>150</v>
      </c>
      <c r="L514" s="45"/>
      <c r="M514" s="212" t="s">
        <v>19</v>
      </c>
      <c r="N514" s="213" t="s">
        <v>43</v>
      </c>
      <c r="O514" s="85"/>
      <c r="P514" s="214">
        <f>O514*H514</f>
        <v>0</v>
      </c>
      <c r="Q514" s="214">
        <v>0</v>
      </c>
      <c r="R514" s="214">
        <f>Q514*H514</f>
        <v>0</v>
      </c>
      <c r="S514" s="214">
        <v>0</v>
      </c>
      <c r="T514" s="215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16" t="s">
        <v>238</v>
      </c>
      <c r="AT514" s="216" t="s">
        <v>146</v>
      </c>
      <c r="AU514" s="216" t="s">
        <v>82</v>
      </c>
      <c r="AY514" s="18" t="s">
        <v>144</v>
      </c>
      <c r="BE514" s="217">
        <f>IF(N514="základní",J514,0)</f>
        <v>0</v>
      </c>
      <c r="BF514" s="217">
        <f>IF(N514="snížená",J514,0)</f>
        <v>0</v>
      </c>
      <c r="BG514" s="217">
        <f>IF(N514="zákl. přenesená",J514,0)</f>
        <v>0</v>
      </c>
      <c r="BH514" s="217">
        <f>IF(N514="sníž. přenesená",J514,0)</f>
        <v>0</v>
      </c>
      <c r="BI514" s="217">
        <f>IF(N514="nulová",J514,0)</f>
        <v>0</v>
      </c>
      <c r="BJ514" s="18" t="s">
        <v>80</v>
      </c>
      <c r="BK514" s="217">
        <f>ROUND(I514*H514,2)</f>
        <v>0</v>
      </c>
      <c r="BL514" s="18" t="s">
        <v>238</v>
      </c>
      <c r="BM514" s="216" t="s">
        <v>930</v>
      </c>
    </row>
    <row r="515" s="2" customFormat="1">
      <c r="A515" s="39"/>
      <c r="B515" s="40"/>
      <c r="C515" s="41"/>
      <c r="D515" s="218" t="s">
        <v>153</v>
      </c>
      <c r="E515" s="41"/>
      <c r="F515" s="219" t="s">
        <v>931</v>
      </c>
      <c r="G515" s="41"/>
      <c r="H515" s="41"/>
      <c r="I515" s="220"/>
      <c r="J515" s="41"/>
      <c r="K515" s="41"/>
      <c r="L515" s="45"/>
      <c r="M515" s="221"/>
      <c r="N515" s="222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153</v>
      </c>
      <c r="AU515" s="18" t="s">
        <v>82</v>
      </c>
    </row>
    <row r="516" s="13" customFormat="1">
      <c r="A516" s="13"/>
      <c r="B516" s="223"/>
      <c r="C516" s="224"/>
      <c r="D516" s="225" t="s">
        <v>155</v>
      </c>
      <c r="E516" s="226" t="s">
        <v>19</v>
      </c>
      <c r="F516" s="227" t="s">
        <v>932</v>
      </c>
      <c r="G516" s="224"/>
      <c r="H516" s="228">
        <v>3.1499999999999999</v>
      </c>
      <c r="I516" s="229"/>
      <c r="J516" s="224"/>
      <c r="K516" s="224"/>
      <c r="L516" s="230"/>
      <c r="M516" s="231"/>
      <c r="N516" s="232"/>
      <c r="O516" s="232"/>
      <c r="P516" s="232"/>
      <c r="Q516" s="232"/>
      <c r="R516" s="232"/>
      <c r="S516" s="232"/>
      <c r="T516" s="23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4" t="s">
        <v>155</v>
      </c>
      <c r="AU516" s="234" t="s">
        <v>82</v>
      </c>
      <c r="AV516" s="13" t="s">
        <v>82</v>
      </c>
      <c r="AW516" s="13" t="s">
        <v>33</v>
      </c>
      <c r="AX516" s="13" t="s">
        <v>72</v>
      </c>
      <c r="AY516" s="234" t="s">
        <v>144</v>
      </c>
    </row>
    <row r="517" s="13" customFormat="1">
      <c r="A517" s="13"/>
      <c r="B517" s="223"/>
      <c r="C517" s="224"/>
      <c r="D517" s="225" t="s">
        <v>155</v>
      </c>
      <c r="E517" s="226" t="s">
        <v>19</v>
      </c>
      <c r="F517" s="227" t="s">
        <v>933</v>
      </c>
      <c r="G517" s="224"/>
      <c r="H517" s="228">
        <v>4.2000000000000002</v>
      </c>
      <c r="I517" s="229"/>
      <c r="J517" s="224"/>
      <c r="K517" s="224"/>
      <c r="L517" s="230"/>
      <c r="M517" s="231"/>
      <c r="N517" s="232"/>
      <c r="O517" s="232"/>
      <c r="P517" s="232"/>
      <c r="Q517" s="232"/>
      <c r="R517" s="232"/>
      <c r="S517" s="232"/>
      <c r="T517" s="23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4" t="s">
        <v>155</v>
      </c>
      <c r="AU517" s="234" t="s">
        <v>82</v>
      </c>
      <c r="AV517" s="13" t="s">
        <v>82</v>
      </c>
      <c r="AW517" s="13" t="s">
        <v>33</v>
      </c>
      <c r="AX517" s="13" t="s">
        <v>72</v>
      </c>
      <c r="AY517" s="234" t="s">
        <v>144</v>
      </c>
    </row>
    <row r="518" s="15" customFormat="1">
      <c r="A518" s="15"/>
      <c r="B518" s="245"/>
      <c r="C518" s="246"/>
      <c r="D518" s="225" t="s">
        <v>155</v>
      </c>
      <c r="E518" s="247" t="s">
        <v>19</v>
      </c>
      <c r="F518" s="248" t="s">
        <v>266</v>
      </c>
      <c r="G518" s="246"/>
      <c r="H518" s="249">
        <v>7.3499999999999996</v>
      </c>
      <c r="I518" s="250"/>
      <c r="J518" s="246"/>
      <c r="K518" s="246"/>
      <c r="L518" s="251"/>
      <c r="M518" s="252"/>
      <c r="N518" s="253"/>
      <c r="O518" s="253"/>
      <c r="P518" s="253"/>
      <c r="Q518" s="253"/>
      <c r="R518" s="253"/>
      <c r="S518" s="253"/>
      <c r="T518" s="254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55" t="s">
        <v>155</v>
      </c>
      <c r="AU518" s="255" t="s">
        <v>82</v>
      </c>
      <c r="AV518" s="15" t="s">
        <v>151</v>
      </c>
      <c r="AW518" s="15" t="s">
        <v>33</v>
      </c>
      <c r="AX518" s="15" t="s">
        <v>80</v>
      </c>
      <c r="AY518" s="255" t="s">
        <v>144</v>
      </c>
    </row>
    <row r="519" s="2" customFormat="1" ht="14.4" customHeight="1">
      <c r="A519" s="39"/>
      <c r="B519" s="40"/>
      <c r="C519" s="256" t="s">
        <v>934</v>
      </c>
      <c r="D519" s="256" t="s">
        <v>305</v>
      </c>
      <c r="E519" s="257" t="s">
        <v>935</v>
      </c>
      <c r="F519" s="258" t="s">
        <v>936</v>
      </c>
      <c r="G519" s="259" t="s">
        <v>436</v>
      </c>
      <c r="H519" s="260">
        <v>7.3499999999999996</v>
      </c>
      <c r="I519" s="261"/>
      <c r="J519" s="262">
        <f>ROUND(I519*H519,2)</f>
        <v>0</v>
      </c>
      <c r="K519" s="258" t="s">
        <v>150</v>
      </c>
      <c r="L519" s="263"/>
      <c r="M519" s="264" t="s">
        <v>19</v>
      </c>
      <c r="N519" s="265" t="s">
        <v>43</v>
      </c>
      <c r="O519" s="85"/>
      <c r="P519" s="214">
        <f>O519*H519</f>
        <v>0</v>
      </c>
      <c r="Q519" s="214">
        <v>0.00080000000000000004</v>
      </c>
      <c r="R519" s="214">
        <f>Q519*H519</f>
        <v>0.0058799999999999998</v>
      </c>
      <c r="S519" s="214">
        <v>0</v>
      </c>
      <c r="T519" s="215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16" t="s">
        <v>339</v>
      </c>
      <c r="AT519" s="216" t="s">
        <v>305</v>
      </c>
      <c r="AU519" s="216" t="s">
        <v>82</v>
      </c>
      <c r="AY519" s="18" t="s">
        <v>144</v>
      </c>
      <c r="BE519" s="217">
        <f>IF(N519="základní",J519,0)</f>
        <v>0</v>
      </c>
      <c r="BF519" s="217">
        <f>IF(N519="snížená",J519,0)</f>
        <v>0</v>
      </c>
      <c r="BG519" s="217">
        <f>IF(N519="zákl. přenesená",J519,0)</f>
        <v>0</v>
      </c>
      <c r="BH519" s="217">
        <f>IF(N519="sníž. přenesená",J519,0)</f>
        <v>0</v>
      </c>
      <c r="BI519" s="217">
        <f>IF(N519="nulová",J519,0)</f>
        <v>0</v>
      </c>
      <c r="BJ519" s="18" t="s">
        <v>80</v>
      </c>
      <c r="BK519" s="217">
        <f>ROUND(I519*H519,2)</f>
        <v>0</v>
      </c>
      <c r="BL519" s="18" t="s">
        <v>238</v>
      </c>
      <c r="BM519" s="216" t="s">
        <v>937</v>
      </c>
    </row>
    <row r="520" s="2" customFormat="1" ht="22.2" customHeight="1">
      <c r="A520" s="39"/>
      <c r="B520" s="40"/>
      <c r="C520" s="205" t="s">
        <v>938</v>
      </c>
      <c r="D520" s="205" t="s">
        <v>146</v>
      </c>
      <c r="E520" s="206" t="s">
        <v>939</v>
      </c>
      <c r="F520" s="207" t="s">
        <v>940</v>
      </c>
      <c r="G520" s="208" t="s">
        <v>754</v>
      </c>
      <c r="H520" s="266"/>
      <c r="I520" s="210"/>
      <c r="J520" s="211">
        <f>ROUND(I520*H520,2)</f>
        <v>0</v>
      </c>
      <c r="K520" s="207" t="s">
        <v>150</v>
      </c>
      <c r="L520" s="45"/>
      <c r="M520" s="212" t="s">
        <v>19</v>
      </c>
      <c r="N520" s="213" t="s">
        <v>43</v>
      </c>
      <c r="O520" s="85"/>
      <c r="P520" s="214">
        <f>O520*H520</f>
        <v>0</v>
      </c>
      <c r="Q520" s="214">
        <v>0</v>
      </c>
      <c r="R520" s="214">
        <f>Q520*H520</f>
        <v>0</v>
      </c>
      <c r="S520" s="214">
        <v>0</v>
      </c>
      <c r="T520" s="215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16" t="s">
        <v>238</v>
      </c>
      <c r="AT520" s="216" t="s">
        <v>146</v>
      </c>
      <c r="AU520" s="216" t="s">
        <v>82</v>
      </c>
      <c r="AY520" s="18" t="s">
        <v>144</v>
      </c>
      <c r="BE520" s="217">
        <f>IF(N520="základní",J520,0)</f>
        <v>0</v>
      </c>
      <c r="BF520" s="217">
        <f>IF(N520="snížená",J520,0)</f>
        <v>0</v>
      </c>
      <c r="BG520" s="217">
        <f>IF(N520="zákl. přenesená",J520,0)</f>
        <v>0</v>
      </c>
      <c r="BH520" s="217">
        <f>IF(N520="sníž. přenesená",J520,0)</f>
        <v>0</v>
      </c>
      <c r="BI520" s="217">
        <f>IF(N520="nulová",J520,0)</f>
        <v>0</v>
      </c>
      <c r="BJ520" s="18" t="s">
        <v>80</v>
      </c>
      <c r="BK520" s="217">
        <f>ROUND(I520*H520,2)</f>
        <v>0</v>
      </c>
      <c r="BL520" s="18" t="s">
        <v>238</v>
      </c>
      <c r="BM520" s="216" t="s">
        <v>941</v>
      </c>
    </row>
    <row r="521" s="2" customFormat="1">
      <c r="A521" s="39"/>
      <c r="B521" s="40"/>
      <c r="C521" s="41"/>
      <c r="D521" s="218" t="s">
        <v>153</v>
      </c>
      <c r="E521" s="41"/>
      <c r="F521" s="219" t="s">
        <v>942</v>
      </c>
      <c r="G521" s="41"/>
      <c r="H521" s="41"/>
      <c r="I521" s="220"/>
      <c r="J521" s="41"/>
      <c r="K521" s="41"/>
      <c r="L521" s="45"/>
      <c r="M521" s="221"/>
      <c r="N521" s="222"/>
      <c r="O521" s="85"/>
      <c r="P521" s="85"/>
      <c r="Q521" s="85"/>
      <c r="R521" s="85"/>
      <c r="S521" s="85"/>
      <c r="T521" s="86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153</v>
      </c>
      <c r="AU521" s="18" t="s">
        <v>82</v>
      </c>
    </row>
    <row r="522" s="12" customFormat="1" ht="22.8" customHeight="1">
      <c r="A522" s="12"/>
      <c r="B522" s="189"/>
      <c r="C522" s="190"/>
      <c r="D522" s="191" t="s">
        <v>71</v>
      </c>
      <c r="E522" s="203" t="s">
        <v>943</v>
      </c>
      <c r="F522" s="203" t="s">
        <v>944</v>
      </c>
      <c r="G522" s="190"/>
      <c r="H522" s="190"/>
      <c r="I522" s="193"/>
      <c r="J522" s="204">
        <f>BK522</f>
        <v>0</v>
      </c>
      <c r="K522" s="190"/>
      <c r="L522" s="195"/>
      <c r="M522" s="196"/>
      <c r="N522" s="197"/>
      <c r="O522" s="197"/>
      <c r="P522" s="198">
        <f>SUM(P523:P529)</f>
        <v>0</v>
      </c>
      <c r="Q522" s="197"/>
      <c r="R522" s="198">
        <f>SUM(R523:R529)</f>
        <v>0</v>
      </c>
      <c r="S522" s="197"/>
      <c r="T522" s="199">
        <f>SUM(T523:T529)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00" t="s">
        <v>82</v>
      </c>
      <c r="AT522" s="201" t="s">
        <v>71</v>
      </c>
      <c r="AU522" s="201" t="s">
        <v>80</v>
      </c>
      <c r="AY522" s="200" t="s">
        <v>144</v>
      </c>
      <c r="BK522" s="202">
        <f>SUM(BK523:BK529)</f>
        <v>0</v>
      </c>
    </row>
    <row r="523" s="2" customFormat="1" ht="14.4" customHeight="1">
      <c r="A523" s="39"/>
      <c r="B523" s="40"/>
      <c r="C523" s="205" t="s">
        <v>945</v>
      </c>
      <c r="D523" s="205" t="s">
        <v>146</v>
      </c>
      <c r="E523" s="206" t="s">
        <v>946</v>
      </c>
      <c r="F523" s="207" t="s">
        <v>947</v>
      </c>
      <c r="G523" s="208" t="s">
        <v>270</v>
      </c>
      <c r="H523" s="209">
        <v>3</v>
      </c>
      <c r="I523" s="210"/>
      <c r="J523" s="211">
        <f>ROUND(I523*H523,2)</f>
        <v>0</v>
      </c>
      <c r="K523" s="207" t="s">
        <v>19</v>
      </c>
      <c r="L523" s="45"/>
      <c r="M523" s="212" t="s">
        <v>19</v>
      </c>
      <c r="N523" s="213" t="s">
        <v>43</v>
      </c>
      <c r="O523" s="85"/>
      <c r="P523" s="214">
        <f>O523*H523</f>
        <v>0</v>
      </c>
      <c r="Q523" s="214">
        <v>0</v>
      </c>
      <c r="R523" s="214">
        <f>Q523*H523</f>
        <v>0</v>
      </c>
      <c r="S523" s="214">
        <v>0</v>
      </c>
      <c r="T523" s="215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16" t="s">
        <v>238</v>
      </c>
      <c r="AT523" s="216" t="s">
        <v>146</v>
      </c>
      <c r="AU523" s="216" t="s">
        <v>82</v>
      </c>
      <c r="AY523" s="18" t="s">
        <v>144</v>
      </c>
      <c r="BE523" s="217">
        <f>IF(N523="základní",J523,0)</f>
        <v>0</v>
      </c>
      <c r="BF523" s="217">
        <f>IF(N523="snížená",J523,0)</f>
        <v>0</v>
      </c>
      <c r="BG523" s="217">
        <f>IF(N523="zákl. přenesená",J523,0)</f>
        <v>0</v>
      </c>
      <c r="BH523" s="217">
        <f>IF(N523="sníž. přenesená",J523,0)</f>
        <v>0</v>
      </c>
      <c r="BI523" s="217">
        <f>IF(N523="nulová",J523,0)</f>
        <v>0</v>
      </c>
      <c r="BJ523" s="18" t="s">
        <v>80</v>
      </c>
      <c r="BK523" s="217">
        <f>ROUND(I523*H523,2)</f>
        <v>0</v>
      </c>
      <c r="BL523" s="18" t="s">
        <v>238</v>
      </c>
      <c r="BM523" s="216" t="s">
        <v>948</v>
      </c>
    </row>
    <row r="524" s="2" customFormat="1" ht="14.4" customHeight="1">
      <c r="A524" s="39"/>
      <c r="B524" s="40"/>
      <c r="C524" s="205" t="s">
        <v>949</v>
      </c>
      <c r="D524" s="205" t="s">
        <v>146</v>
      </c>
      <c r="E524" s="206" t="s">
        <v>950</v>
      </c>
      <c r="F524" s="207" t="s">
        <v>951</v>
      </c>
      <c r="G524" s="208" t="s">
        <v>270</v>
      </c>
      <c r="H524" s="209">
        <v>1</v>
      </c>
      <c r="I524" s="210"/>
      <c r="J524" s="211">
        <f>ROUND(I524*H524,2)</f>
        <v>0</v>
      </c>
      <c r="K524" s="207" t="s">
        <v>19</v>
      </c>
      <c r="L524" s="45"/>
      <c r="M524" s="212" t="s">
        <v>19</v>
      </c>
      <c r="N524" s="213" t="s">
        <v>43</v>
      </c>
      <c r="O524" s="85"/>
      <c r="P524" s="214">
        <f>O524*H524</f>
        <v>0</v>
      </c>
      <c r="Q524" s="214">
        <v>0</v>
      </c>
      <c r="R524" s="214">
        <f>Q524*H524</f>
        <v>0</v>
      </c>
      <c r="S524" s="214">
        <v>0</v>
      </c>
      <c r="T524" s="215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16" t="s">
        <v>238</v>
      </c>
      <c r="AT524" s="216" t="s">
        <v>146</v>
      </c>
      <c r="AU524" s="216" t="s">
        <v>82</v>
      </c>
      <c r="AY524" s="18" t="s">
        <v>144</v>
      </c>
      <c r="BE524" s="217">
        <f>IF(N524="základní",J524,0)</f>
        <v>0</v>
      </c>
      <c r="BF524" s="217">
        <f>IF(N524="snížená",J524,0)</f>
        <v>0</v>
      </c>
      <c r="BG524" s="217">
        <f>IF(N524="zákl. přenesená",J524,0)</f>
        <v>0</v>
      </c>
      <c r="BH524" s="217">
        <f>IF(N524="sníž. přenesená",J524,0)</f>
        <v>0</v>
      </c>
      <c r="BI524" s="217">
        <f>IF(N524="nulová",J524,0)</f>
        <v>0</v>
      </c>
      <c r="BJ524" s="18" t="s">
        <v>80</v>
      </c>
      <c r="BK524" s="217">
        <f>ROUND(I524*H524,2)</f>
        <v>0</v>
      </c>
      <c r="BL524" s="18" t="s">
        <v>238</v>
      </c>
      <c r="BM524" s="216" t="s">
        <v>952</v>
      </c>
    </row>
    <row r="525" s="2" customFormat="1" ht="14.4" customHeight="1">
      <c r="A525" s="39"/>
      <c r="B525" s="40"/>
      <c r="C525" s="205" t="s">
        <v>953</v>
      </c>
      <c r="D525" s="205" t="s">
        <v>146</v>
      </c>
      <c r="E525" s="206" t="s">
        <v>954</v>
      </c>
      <c r="F525" s="207" t="s">
        <v>955</v>
      </c>
      <c r="G525" s="208" t="s">
        <v>270</v>
      </c>
      <c r="H525" s="209">
        <v>1</v>
      </c>
      <c r="I525" s="210"/>
      <c r="J525" s="211">
        <f>ROUND(I525*H525,2)</f>
        <v>0</v>
      </c>
      <c r="K525" s="207" t="s">
        <v>19</v>
      </c>
      <c r="L525" s="45"/>
      <c r="M525" s="212" t="s">
        <v>19</v>
      </c>
      <c r="N525" s="213" t="s">
        <v>43</v>
      </c>
      <c r="O525" s="85"/>
      <c r="P525" s="214">
        <f>O525*H525</f>
        <v>0</v>
      </c>
      <c r="Q525" s="214">
        <v>0</v>
      </c>
      <c r="R525" s="214">
        <f>Q525*H525</f>
        <v>0</v>
      </c>
      <c r="S525" s="214">
        <v>0</v>
      </c>
      <c r="T525" s="215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16" t="s">
        <v>238</v>
      </c>
      <c r="AT525" s="216" t="s">
        <v>146</v>
      </c>
      <c r="AU525" s="216" t="s">
        <v>82</v>
      </c>
      <c r="AY525" s="18" t="s">
        <v>144</v>
      </c>
      <c r="BE525" s="217">
        <f>IF(N525="základní",J525,0)</f>
        <v>0</v>
      </c>
      <c r="BF525" s="217">
        <f>IF(N525="snížená",J525,0)</f>
        <v>0</v>
      </c>
      <c r="BG525" s="217">
        <f>IF(N525="zákl. přenesená",J525,0)</f>
        <v>0</v>
      </c>
      <c r="BH525" s="217">
        <f>IF(N525="sníž. přenesená",J525,0)</f>
        <v>0</v>
      </c>
      <c r="BI525" s="217">
        <f>IF(N525="nulová",J525,0)</f>
        <v>0</v>
      </c>
      <c r="BJ525" s="18" t="s">
        <v>80</v>
      </c>
      <c r="BK525" s="217">
        <f>ROUND(I525*H525,2)</f>
        <v>0</v>
      </c>
      <c r="BL525" s="18" t="s">
        <v>238</v>
      </c>
      <c r="BM525" s="216" t="s">
        <v>956</v>
      </c>
    </row>
    <row r="526" s="2" customFormat="1" ht="14.4" customHeight="1">
      <c r="A526" s="39"/>
      <c r="B526" s="40"/>
      <c r="C526" s="205" t="s">
        <v>957</v>
      </c>
      <c r="D526" s="205" t="s">
        <v>146</v>
      </c>
      <c r="E526" s="206" t="s">
        <v>958</v>
      </c>
      <c r="F526" s="207" t="s">
        <v>959</v>
      </c>
      <c r="G526" s="208" t="s">
        <v>270</v>
      </c>
      <c r="H526" s="209">
        <v>1</v>
      </c>
      <c r="I526" s="210"/>
      <c r="J526" s="211">
        <f>ROUND(I526*H526,2)</f>
        <v>0</v>
      </c>
      <c r="K526" s="207" t="s">
        <v>19</v>
      </c>
      <c r="L526" s="45"/>
      <c r="M526" s="212" t="s">
        <v>19</v>
      </c>
      <c r="N526" s="213" t="s">
        <v>43</v>
      </c>
      <c r="O526" s="85"/>
      <c r="P526" s="214">
        <f>O526*H526</f>
        <v>0</v>
      </c>
      <c r="Q526" s="214">
        <v>0</v>
      </c>
      <c r="R526" s="214">
        <f>Q526*H526</f>
        <v>0</v>
      </c>
      <c r="S526" s="214">
        <v>0</v>
      </c>
      <c r="T526" s="215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16" t="s">
        <v>238</v>
      </c>
      <c r="AT526" s="216" t="s">
        <v>146</v>
      </c>
      <c r="AU526" s="216" t="s">
        <v>82</v>
      </c>
      <c r="AY526" s="18" t="s">
        <v>144</v>
      </c>
      <c r="BE526" s="217">
        <f>IF(N526="základní",J526,0)</f>
        <v>0</v>
      </c>
      <c r="BF526" s="217">
        <f>IF(N526="snížená",J526,0)</f>
        <v>0</v>
      </c>
      <c r="BG526" s="217">
        <f>IF(N526="zákl. přenesená",J526,0)</f>
        <v>0</v>
      </c>
      <c r="BH526" s="217">
        <f>IF(N526="sníž. přenesená",J526,0)</f>
        <v>0</v>
      </c>
      <c r="BI526" s="217">
        <f>IF(N526="nulová",J526,0)</f>
        <v>0</v>
      </c>
      <c r="BJ526" s="18" t="s">
        <v>80</v>
      </c>
      <c r="BK526" s="217">
        <f>ROUND(I526*H526,2)</f>
        <v>0</v>
      </c>
      <c r="BL526" s="18" t="s">
        <v>238</v>
      </c>
      <c r="BM526" s="216" t="s">
        <v>960</v>
      </c>
    </row>
    <row r="527" s="2" customFormat="1" ht="14.4" customHeight="1">
      <c r="A527" s="39"/>
      <c r="B527" s="40"/>
      <c r="C527" s="205" t="s">
        <v>961</v>
      </c>
      <c r="D527" s="205" t="s">
        <v>146</v>
      </c>
      <c r="E527" s="206" t="s">
        <v>962</v>
      </c>
      <c r="F527" s="207" t="s">
        <v>963</v>
      </c>
      <c r="G527" s="208" t="s">
        <v>270</v>
      </c>
      <c r="H527" s="209">
        <v>2</v>
      </c>
      <c r="I527" s="210"/>
      <c r="J527" s="211">
        <f>ROUND(I527*H527,2)</f>
        <v>0</v>
      </c>
      <c r="K527" s="207" t="s">
        <v>19</v>
      </c>
      <c r="L527" s="45"/>
      <c r="M527" s="212" t="s">
        <v>19</v>
      </c>
      <c r="N527" s="213" t="s">
        <v>43</v>
      </c>
      <c r="O527" s="85"/>
      <c r="P527" s="214">
        <f>O527*H527</f>
        <v>0</v>
      </c>
      <c r="Q527" s="214">
        <v>0</v>
      </c>
      <c r="R527" s="214">
        <f>Q527*H527</f>
        <v>0</v>
      </c>
      <c r="S527" s="214">
        <v>0</v>
      </c>
      <c r="T527" s="215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16" t="s">
        <v>238</v>
      </c>
      <c r="AT527" s="216" t="s">
        <v>146</v>
      </c>
      <c r="AU527" s="216" t="s">
        <v>82</v>
      </c>
      <c r="AY527" s="18" t="s">
        <v>144</v>
      </c>
      <c r="BE527" s="217">
        <f>IF(N527="základní",J527,0)</f>
        <v>0</v>
      </c>
      <c r="BF527" s="217">
        <f>IF(N527="snížená",J527,0)</f>
        <v>0</v>
      </c>
      <c r="BG527" s="217">
        <f>IF(N527="zákl. přenesená",J527,0)</f>
        <v>0</v>
      </c>
      <c r="BH527" s="217">
        <f>IF(N527="sníž. přenesená",J527,0)</f>
        <v>0</v>
      </c>
      <c r="BI527" s="217">
        <f>IF(N527="nulová",J527,0)</f>
        <v>0</v>
      </c>
      <c r="BJ527" s="18" t="s">
        <v>80</v>
      </c>
      <c r="BK527" s="217">
        <f>ROUND(I527*H527,2)</f>
        <v>0</v>
      </c>
      <c r="BL527" s="18" t="s">
        <v>238</v>
      </c>
      <c r="BM527" s="216" t="s">
        <v>964</v>
      </c>
    </row>
    <row r="528" s="2" customFormat="1" ht="22.2" customHeight="1">
      <c r="A528" s="39"/>
      <c r="B528" s="40"/>
      <c r="C528" s="205" t="s">
        <v>965</v>
      </c>
      <c r="D528" s="205" t="s">
        <v>146</v>
      </c>
      <c r="E528" s="206" t="s">
        <v>966</v>
      </c>
      <c r="F528" s="207" t="s">
        <v>967</v>
      </c>
      <c r="G528" s="208" t="s">
        <v>754</v>
      </c>
      <c r="H528" s="266"/>
      <c r="I528" s="210"/>
      <c r="J528" s="211">
        <f>ROUND(I528*H528,2)</f>
        <v>0</v>
      </c>
      <c r="K528" s="207" t="s">
        <v>150</v>
      </c>
      <c r="L528" s="45"/>
      <c r="M528" s="212" t="s">
        <v>19</v>
      </c>
      <c r="N528" s="213" t="s">
        <v>43</v>
      </c>
      <c r="O528" s="85"/>
      <c r="P528" s="214">
        <f>O528*H528</f>
        <v>0</v>
      </c>
      <c r="Q528" s="214">
        <v>0</v>
      </c>
      <c r="R528" s="214">
        <f>Q528*H528</f>
        <v>0</v>
      </c>
      <c r="S528" s="214">
        <v>0</v>
      </c>
      <c r="T528" s="215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16" t="s">
        <v>238</v>
      </c>
      <c r="AT528" s="216" t="s">
        <v>146</v>
      </c>
      <c r="AU528" s="216" t="s">
        <v>82</v>
      </c>
      <c r="AY528" s="18" t="s">
        <v>144</v>
      </c>
      <c r="BE528" s="217">
        <f>IF(N528="základní",J528,0)</f>
        <v>0</v>
      </c>
      <c r="BF528" s="217">
        <f>IF(N528="snížená",J528,0)</f>
        <v>0</v>
      </c>
      <c r="BG528" s="217">
        <f>IF(N528="zákl. přenesená",J528,0)</f>
        <v>0</v>
      </c>
      <c r="BH528" s="217">
        <f>IF(N528="sníž. přenesená",J528,0)</f>
        <v>0</v>
      </c>
      <c r="BI528" s="217">
        <f>IF(N528="nulová",J528,0)</f>
        <v>0</v>
      </c>
      <c r="BJ528" s="18" t="s">
        <v>80</v>
      </c>
      <c r="BK528" s="217">
        <f>ROUND(I528*H528,2)</f>
        <v>0</v>
      </c>
      <c r="BL528" s="18" t="s">
        <v>238</v>
      </c>
      <c r="BM528" s="216" t="s">
        <v>968</v>
      </c>
    </row>
    <row r="529" s="2" customFormat="1">
      <c r="A529" s="39"/>
      <c r="B529" s="40"/>
      <c r="C529" s="41"/>
      <c r="D529" s="218" t="s">
        <v>153</v>
      </c>
      <c r="E529" s="41"/>
      <c r="F529" s="219" t="s">
        <v>969</v>
      </c>
      <c r="G529" s="41"/>
      <c r="H529" s="41"/>
      <c r="I529" s="220"/>
      <c r="J529" s="41"/>
      <c r="K529" s="41"/>
      <c r="L529" s="45"/>
      <c r="M529" s="221"/>
      <c r="N529" s="222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153</v>
      </c>
      <c r="AU529" s="18" t="s">
        <v>82</v>
      </c>
    </row>
    <row r="530" s="12" customFormat="1" ht="22.8" customHeight="1">
      <c r="A530" s="12"/>
      <c r="B530" s="189"/>
      <c r="C530" s="190"/>
      <c r="D530" s="191" t="s">
        <v>71</v>
      </c>
      <c r="E530" s="203" t="s">
        <v>970</v>
      </c>
      <c r="F530" s="203" t="s">
        <v>971</v>
      </c>
      <c r="G530" s="190"/>
      <c r="H530" s="190"/>
      <c r="I530" s="193"/>
      <c r="J530" s="204">
        <f>BK530</f>
        <v>0</v>
      </c>
      <c r="K530" s="190"/>
      <c r="L530" s="195"/>
      <c r="M530" s="196"/>
      <c r="N530" s="197"/>
      <c r="O530" s="197"/>
      <c r="P530" s="198">
        <f>SUM(P531:P555)</f>
        <v>0</v>
      </c>
      <c r="Q530" s="197"/>
      <c r="R530" s="198">
        <f>SUM(R531:R555)</f>
        <v>7.0441117000000002</v>
      </c>
      <c r="S530" s="197"/>
      <c r="T530" s="199">
        <f>SUM(T531:T555)</f>
        <v>0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00" t="s">
        <v>82</v>
      </c>
      <c r="AT530" s="201" t="s">
        <v>71</v>
      </c>
      <c r="AU530" s="201" t="s">
        <v>80</v>
      </c>
      <c r="AY530" s="200" t="s">
        <v>144</v>
      </c>
      <c r="BK530" s="202">
        <f>SUM(BK531:BK555)</f>
        <v>0</v>
      </c>
    </row>
    <row r="531" s="2" customFormat="1" ht="14.4" customHeight="1">
      <c r="A531" s="39"/>
      <c r="B531" s="40"/>
      <c r="C531" s="205" t="s">
        <v>972</v>
      </c>
      <c r="D531" s="205" t="s">
        <v>146</v>
      </c>
      <c r="E531" s="206" t="s">
        <v>973</v>
      </c>
      <c r="F531" s="207" t="s">
        <v>974</v>
      </c>
      <c r="G531" s="208" t="s">
        <v>149</v>
      </c>
      <c r="H531" s="209">
        <v>177.21000000000001</v>
      </c>
      <c r="I531" s="210"/>
      <c r="J531" s="211">
        <f>ROUND(I531*H531,2)</f>
        <v>0</v>
      </c>
      <c r="K531" s="207" t="s">
        <v>150</v>
      </c>
      <c r="L531" s="45"/>
      <c r="M531" s="212" t="s">
        <v>19</v>
      </c>
      <c r="N531" s="213" t="s">
        <v>43</v>
      </c>
      <c r="O531" s="85"/>
      <c r="P531" s="214">
        <f>O531*H531</f>
        <v>0</v>
      </c>
      <c r="Q531" s="214">
        <v>0.00050000000000000001</v>
      </c>
      <c r="R531" s="214">
        <f>Q531*H531</f>
        <v>0.088605000000000003</v>
      </c>
      <c r="S531" s="214">
        <v>0</v>
      </c>
      <c r="T531" s="215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16" t="s">
        <v>238</v>
      </c>
      <c r="AT531" s="216" t="s">
        <v>146</v>
      </c>
      <c r="AU531" s="216" t="s">
        <v>82</v>
      </c>
      <c r="AY531" s="18" t="s">
        <v>144</v>
      </c>
      <c r="BE531" s="217">
        <f>IF(N531="základní",J531,0)</f>
        <v>0</v>
      </c>
      <c r="BF531" s="217">
        <f>IF(N531="snížená",J531,0)</f>
        <v>0</v>
      </c>
      <c r="BG531" s="217">
        <f>IF(N531="zákl. přenesená",J531,0)</f>
        <v>0</v>
      </c>
      <c r="BH531" s="217">
        <f>IF(N531="sníž. přenesená",J531,0)</f>
        <v>0</v>
      </c>
      <c r="BI531" s="217">
        <f>IF(N531="nulová",J531,0)</f>
        <v>0</v>
      </c>
      <c r="BJ531" s="18" t="s">
        <v>80</v>
      </c>
      <c r="BK531" s="217">
        <f>ROUND(I531*H531,2)</f>
        <v>0</v>
      </c>
      <c r="BL531" s="18" t="s">
        <v>238</v>
      </c>
      <c r="BM531" s="216" t="s">
        <v>975</v>
      </c>
    </row>
    <row r="532" s="2" customFormat="1">
      <c r="A532" s="39"/>
      <c r="B532" s="40"/>
      <c r="C532" s="41"/>
      <c r="D532" s="218" t="s">
        <v>153</v>
      </c>
      <c r="E532" s="41"/>
      <c r="F532" s="219" t="s">
        <v>976</v>
      </c>
      <c r="G532" s="41"/>
      <c r="H532" s="41"/>
      <c r="I532" s="220"/>
      <c r="J532" s="41"/>
      <c r="K532" s="41"/>
      <c r="L532" s="45"/>
      <c r="M532" s="221"/>
      <c r="N532" s="222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153</v>
      </c>
      <c r="AU532" s="18" t="s">
        <v>82</v>
      </c>
    </row>
    <row r="533" s="13" customFormat="1">
      <c r="A533" s="13"/>
      <c r="B533" s="223"/>
      <c r="C533" s="224"/>
      <c r="D533" s="225" t="s">
        <v>155</v>
      </c>
      <c r="E533" s="226" t="s">
        <v>19</v>
      </c>
      <c r="F533" s="227" t="s">
        <v>614</v>
      </c>
      <c r="G533" s="224"/>
      <c r="H533" s="228">
        <v>88.599999999999994</v>
      </c>
      <c r="I533" s="229"/>
      <c r="J533" s="224"/>
      <c r="K533" s="224"/>
      <c r="L533" s="230"/>
      <c r="M533" s="231"/>
      <c r="N533" s="232"/>
      <c r="O533" s="232"/>
      <c r="P533" s="232"/>
      <c r="Q533" s="232"/>
      <c r="R533" s="232"/>
      <c r="S533" s="232"/>
      <c r="T533" s="23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4" t="s">
        <v>155</v>
      </c>
      <c r="AU533" s="234" t="s">
        <v>82</v>
      </c>
      <c r="AV533" s="13" t="s">
        <v>82</v>
      </c>
      <c r="AW533" s="13" t="s">
        <v>33</v>
      </c>
      <c r="AX533" s="13" t="s">
        <v>72</v>
      </c>
      <c r="AY533" s="234" t="s">
        <v>144</v>
      </c>
    </row>
    <row r="534" s="13" customFormat="1">
      <c r="A534" s="13"/>
      <c r="B534" s="223"/>
      <c r="C534" s="224"/>
      <c r="D534" s="225" t="s">
        <v>155</v>
      </c>
      <c r="E534" s="226" t="s">
        <v>19</v>
      </c>
      <c r="F534" s="227" t="s">
        <v>615</v>
      </c>
      <c r="G534" s="224"/>
      <c r="H534" s="228">
        <v>88.609999999999999</v>
      </c>
      <c r="I534" s="229"/>
      <c r="J534" s="224"/>
      <c r="K534" s="224"/>
      <c r="L534" s="230"/>
      <c r="M534" s="231"/>
      <c r="N534" s="232"/>
      <c r="O534" s="232"/>
      <c r="P534" s="232"/>
      <c r="Q534" s="232"/>
      <c r="R534" s="232"/>
      <c r="S534" s="232"/>
      <c r="T534" s="23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4" t="s">
        <v>155</v>
      </c>
      <c r="AU534" s="234" t="s">
        <v>82</v>
      </c>
      <c r="AV534" s="13" t="s">
        <v>82</v>
      </c>
      <c r="AW534" s="13" t="s">
        <v>33</v>
      </c>
      <c r="AX534" s="13" t="s">
        <v>72</v>
      </c>
      <c r="AY534" s="234" t="s">
        <v>144</v>
      </c>
    </row>
    <row r="535" s="15" customFormat="1">
      <c r="A535" s="15"/>
      <c r="B535" s="245"/>
      <c r="C535" s="246"/>
      <c r="D535" s="225" t="s">
        <v>155</v>
      </c>
      <c r="E535" s="247" t="s">
        <v>19</v>
      </c>
      <c r="F535" s="248" t="s">
        <v>266</v>
      </c>
      <c r="G535" s="246"/>
      <c r="H535" s="249">
        <v>177.20999999999998</v>
      </c>
      <c r="I535" s="250"/>
      <c r="J535" s="246"/>
      <c r="K535" s="246"/>
      <c r="L535" s="251"/>
      <c r="M535" s="252"/>
      <c r="N535" s="253"/>
      <c r="O535" s="253"/>
      <c r="P535" s="253"/>
      <c r="Q535" s="253"/>
      <c r="R535" s="253"/>
      <c r="S535" s="253"/>
      <c r="T535" s="254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55" t="s">
        <v>155</v>
      </c>
      <c r="AU535" s="255" t="s">
        <v>82</v>
      </c>
      <c r="AV535" s="15" t="s">
        <v>151</v>
      </c>
      <c r="AW535" s="15" t="s">
        <v>33</v>
      </c>
      <c r="AX535" s="15" t="s">
        <v>80</v>
      </c>
      <c r="AY535" s="255" t="s">
        <v>144</v>
      </c>
    </row>
    <row r="536" s="2" customFormat="1" ht="19.8" customHeight="1">
      <c r="A536" s="39"/>
      <c r="B536" s="40"/>
      <c r="C536" s="205" t="s">
        <v>977</v>
      </c>
      <c r="D536" s="205" t="s">
        <v>146</v>
      </c>
      <c r="E536" s="206" t="s">
        <v>978</v>
      </c>
      <c r="F536" s="207" t="s">
        <v>979</v>
      </c>
      <c r="G536" s="208" t="s">
        <v>149</v>
      </c>
      <c r="H536" s="209">
        <v>177.21000000000001</v>
      </c>
      <c r="I536" s="210"/>
      <c r="J536" s="211">
        <f>ROUND(I536*H536,2)</f>
        <v>0</v>
      </c>
      <c r="K536" s="207" t="s">
        <v>150</v>
      </c>
      <c r="L536" s="45"/>
      <c r="M536" s="212" t="s">
        <v>19</v>
      </c>
      <c r="N536" s="213" t="s">
        <v>43</v>
      </c>
      <c r="O536" s="85"/>
      <c r="P536" s="214">
        <f>O536*H536</f>
        <v>0</v>
      </c>
      <c r="Q536" s="214">
        <v>0.0074999999999999997</v>
      </c>
      <c r="R536" s="214">
        <f>Q536*H536</f>
        <v>1.329075</v>
      </c>
      <c r="S536" s="214">
        <v>0</v>
      </c>
      <c r="T536" s="215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16" t="s">
        <v>238</v>
      </c>
      <c r="AT536" s="216" t="s">
        <v>146</v>
      </c>
      <c r="AU536" s="216" t="s">
        <v>82</v>
      </c>
      <c r="AY536" s="18" t="s">
        <v>144</v>
      </c>
      <c r="BE536" s="217">
        <f>IF(N536="základní",J536,0)</f>
        <v>0</v>
      </c>
      <c r="BF536" s="217">
        <f>IF(N536="snížená",J536,0)</f>
        <v>0</v>
      </c>
      <c r="BG536" s="217">
        <f>IF(N536="zákl. přenesená",J536,0)</f>
        <v>0</v>
      </c>
      <c r="BH536" s="217">
        <f>IF(N536="sníž. přenesená",J536,0)</f>
        <v>0</v>
      </c>
      <c r="BI536" s="217">
        <f>IF(N536="nulová",J536,0)</f>
        <v>0</v>
      </c>
      <c r="BJ536" s="18" t="s">
        <v>80</v>
      </c>
      <c r="BK536" s="217">
        <f>ROUND(I536*H536,2)</f>
        <v>0</v>
      </c>
      <c r="BL536" s="18" t="s">
        <v>238</v>
      </c>
      <c r="BM536" s="216" t="s">
        <v>980</v>
      </c>
    </row>
    <row r="537" s="2" customFormat="1">
      <c r="A537" s="39"/>
      <c r="B537" s="40"/>
      <c r="C537" s="41"/>
      <c r="D537" s="218" t="s">
        <v>153</v>
      </c>
      <c r="E537" s="41"/>
      <c r="F537" s="219" t="s">
        <v>981</v>
      </c>
      <c r="G537" s="41"/>
      <c r="H537" s="41"/>
      <c r="I537" s="220"/>
      <c r="J537" s="41"/>
      <c r="K537" s="41"/>
      <c r="L537" s="45"/>
      <c r="M537" s="221"/>
      <c r="N537" s="222"/>
      <c r="O537" s="85"/>
      <c r="P537" s="85"/>
      <c r="Q537" s="85"/>
      <c r="R537" s="85"/>
      <c r="S537" s="85"/>
      <c r="T537" s="86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153</v>
      </c>
      <c r="AU537" s="18" t="s">
        <v>82</v>
      </c>
    </row>
    <row r="538" s="13" customFormat="1">
      <c r="A538" s="13"/>
      <c r="B538" s="223"/>
      <c r="C538" s="224"/>
      <c r="D538" s="225" t="s">
        <v>155</v>
      </c>
      <c r="E538" s="226" t="s">
        <v>19</v>
      </c>
      <c r="F538" s="227" t="s">
        <v>614</v>
      </c>
      <c r="G538" s="224"/>
      <c r="H538" s="228">
        <v>88.599999999999994</v>
      </c>
      <c r="I538" s="229"/>
      <c r="J538" s="224"/>
      <c r="K538" s="224"/>
      <c r="L538" s="230"/>
      <c r="M538" s="231"/>
      <c r="N538" s="232"/>
      <c r="O538" s="232"/>
      <c r="P538" s="232"/>
      <c r="Q538" s="232"/>
      <c r="R538" s="232"/>
      <c r="S538" s="232"/>
      <c r="T538" s="23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4" t="s">
        <v>155</v>
      </c>
      <c r="AU538" s="234" t="s">
        <v>82</v>
      </c>
      <c r="AV538" s="13" t="s">
        <v>82</v>
      </c>
      <c r="AW538" s="13" t="s">
        <v>33</v>
      </c>
      <c r="AX538" s="13" t="s">
        <v>72</v>
      </c>
      <c r="AY538" s="234" t="s">
        <v>144</v>
      </c>
    </row>
    <row r="539" s="13" customFormat="1">
      <c r="A539" s="13"/>
      <c r="B539" s="223"/>
      <c r="C539" s="224"/>
      <c r="D539" s="225" t="s">
        <v>155</v>
      </c>
      <c r="E539" s="226" t="s">
        <v>19</v>
      </c>
      <c r="F539" s="227" t="s">
        <v>615</v>
      </c>
      <c r="G539" s="224"/>
      <c r="H539" s="228">
        <v>88.609999999999999</v>
      </c>
      <c r="I539" s="229"/>
      <c r="J539" s="224"/>
      <c r="K539" s="224"/>
      <c r="L539" s="230"/>
      <c r="M539" s="231"/>
      <c r="N539" s="232"/>
      <c r="O539" s="232"/>
      <c r="P539" s="232"/>
      <c r="Q539" s="232"/>
      <c r="R539" s="232"/>
      <c r="S539" s="232"/>
      <c r="T539" s="23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4" t="s">
        <v>155</v>
      </c>
      <c r="AU539" s="234" t="s">
        <v>82</v>
      </c>
      <c r="AV539" s="13" t="s">
        <v>82</v>
      </c>
      <c r="AW539" s="13" t="s">
        <v>33</v>
      </c>
      <c r="AX539" s="13" t="s">
        <v>72</v>
      </c>
      <c r="AY539" s="234" t="s">
        <v>144</v>
      </c>
    </row>
    <row r="540" s="15" customFormat="1">
      <c r="A540" s="15"/>
      <c r="B540" s="245"/>
      <c r="C540" s="246"/>
      <c r="D540" s="225" t="s">
        <v>155</v>
      </c>
      <c r="E540" s="247" t="s">
        <v>19</v>
      </c>
      <c r="F540" s="248" t="s">
        <v>266</v>
      </c>
      <c r="G540" s="246"/>
      <c r="H540" s="249">
        <v>177.20999999999998</v>
      </c>
      <c r="I540" s="250"/>
      <c r="J540" s="246"/>
      <c r="K540" s="246"/>
      <c r="L540" s="251"/>
      <c r="M540" s="252"/>
      <c r="N540" s="253"/>
      <c r="O540" s="253"/>
      <c r="P540" s="253"/>
      <c r="Q540" s="253"/>
      <c r="R540" s="253"/>
      <c r="S540" s="253"/>
      <c r="T540" s="254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55" t="s">
        <v>155</v>
      </c>
      <c r="AU540" s="255" t="s">
        <v>82</v>
      </c>
      <c r="AV540" s="15" t="s">
        <v>151</v>
      </c>
      <c r="AW540" s="15" t="s">
        <v>33</v>
      </c>
      <c r="AX540" s="15" t="s">
        <v>80</v>
      </c>
      <c r="AY540" s="255" t="s">
        <v>144</v>
      </c>
    </row>
    <row r="541" s="2" customFormat="1" ht="19.8" customHeight="1">
      <c r="A541" s="39"/>
      <c r="B541" s="40"/>
      <c r="C541" s="205" t="s">
        <v>982</v>
      </c>
      <c r="D541" s="205" t="s">
        <v>146</v>
      </c>
      <c r="E541" s="206" t="s">
        <v>983</v>
      </c>
      <c r="F541" s="207" t="s">
        <v>984</v>
      </c>
      <c r="G541" s="208" t="s">
        <v>436</v>
      </c>
      <c r="H541" s="209">
        <v>141.03999999999999</v>
      </c>
      <c r="I541" s="210"/>
      <c r="J541" s="211">
        <f>ROUND(I541*H541,2)</f>
        <v>0</v>
      </c>
      <c r="K541" s="207" t="s">
        <v>150</v>
      </c>
      <c r="L541" s="45"/>
      <c r="M541" s="212" t="s">
        <v>19</v>
      </c>
      <c r="N541" s="213" t="s">
        <v>43</v>
      </c>
      <c r="O541" s="85"/>
      <c r="P541" s="214">
        <f>O541*H541</f>
        <v>0</v>
      </c>
      <c r="Q541" s="214">
        <v>0.00058</v>
      </c>
      <c r="R541" s="214">
        <f>Q541*H541</f>
        <v>0.081803199999999993</v>
      </c>
      <c r="S541" s="214">
        <v>0</v>
      </c>
      <c r="T541" s="215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16" t="s">
        <v>238</v>
      </c>
      <c r="AT541" s="216" t="s">
        <v>146</v>
      </c>
      <c r="AU541" s="216" t="s">
        <v>82</v>
      </c>
      <c r="AY541" s="18" t="s">
        <v>144</v>
      </c>
      <c r="BE541" s="217">
        <f>IF(N541="základní",J541,0)</f>
        <v>0</v>
      </c>
      <c r="BF541" s="217">
        <f>IF(N541="snížená",J541,0)</f>
        <v>0</v>
      </c>
      <c r="BG541" s="217">
        <f>IF(N541="zákl. přenesená",J541,0)</f>
        <v>0</v>
      </c>
      <c r="BH541" s="217">
        <f>IF(N541="sníž. přenesená",J541,0)</f>
        <v>0</v>
      </c>
      <c r="BI541" s="217">
        <f>IF(N541="nulová",J541,0)</f>
        <v>0</v>
      </c>
      <c r="BJ541" s="18" t="s">
        <v>80</v>
      </c>
      <c r="BK541" s="217">
        <f>ROUND(I541*H541,2)</f>
        <v>0</v>
      </c>
      <c r="BL541" s="18" t="s">
        <v>238</v>
      </c>
      <c r="BM541" s="216" t="s">
        <v>985</v>
      </c>
    </row>
    <row r="542" s="2" customFormat="1">
      <c r="A542" s="39"/>
      <c r="B542" s="40"/>
      <c r="C542" s="41"/>
      <c r="D542" s="218" t="s">
        <v>153</v>
      </c>
      <c r="E542" s="41"/>
      <c r="F542" s="219" t="s">
        <v>986</v>
      </c>
      <c r="G542" s="41"/>
      <c r="H542" s="41"/>
      <c r="I542" s="220"/>
      <c r="J542" s="41"/>
      <c r="K542" s="41"/>
      <c r="L542" s="45"/>
      <c r="M542" s="221"/>
      <c r="N542" s="222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153</v>
      </c>
      <c r="AU542" s="18" t="s">
        <v>82</v>
      </c>
    </row>
    <row r="543" s="13" customFormat="1">
      <c r="A543" s="13"/>
      <c r="B543" s="223"/>
      <c r="C543" s="224"/>
      <c r="D543" s="225" t="s">
        <v>155</v>
      </c>
      <c r="E543" s="226" t="s">
        <v>19</v>
      </c>
      <c r="F543" s="227" t="s">
        <v>987</v>
      </c>
      <c r="G543" s="224"/>
      <c r="H543" s="228">
        <v>70.519999999999996</v>
      </c>
      <c r="I543" s="229"/>
      <c r="J543" s="224"/>
      <c r="K543" s="224"/>
      <c r="L543" s="230"/>
      <c r="M543" s="231"/>
      <c r="N543" s="232"/>
      <c r="O543" s="232"/>
      <c r="P543" s="232"/>
      <c r="Q543" s="232"/>
      <c r="R543" s="232"/>
      <c r="S543" s="232"/>
      <c r="T543" s="23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4" t="s">
        <v>155</v>
      </c>
      <c r="AU543" s="234" t="s">
        <v>82</v>
      </c>
      <c r="AV543" s="13" t="s">
        <v>82</v>
      </c>
      <c r="AW543" s="13" t="s">
        <v>33</v>
      </c>
      <c r="AX543" s="13" t="s">
        <v>72</v>
      </c>
      <c r="AY543" s="234" t="s">
        <v>144</v>
      </c>
    </row>
    <row r="544" s="13" customFormat="1">
      <c r="A544" s="13"/>
      <c r="B544" s="223"/>
      <c r="C544" s="224"/>
      <c r="D544" s="225" t="s">
        <v>155</v>
      </c>
      <c r="E544" s="226" t="s">
        <v>19</v>
      </c>
      <c r="F544" s="227" t="s">
        <v>988</v>
      </c>
      <c r="G544" s="224"/>
      <c r="H544" s="228">
        <v>70.519999999999996</v>
      </c>
      <c r="I544" s="229"/>
      <c r="J544" s="224"/>
      <c r="K544" s="224"/>
      <c r="L544" s="230"/>
      <c r="M544" s="231"/>
      <c r="N544" s="232"/>
      <c r="O544" s="232"/>
      <c r="P544" s="232"/>
      <c r="Q544" s="232"/>
      <c r="R544" s="232"/>
      <c r="S544" s="232"/>
      <c r="T544" s="23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4" t="s">
        <v>155</v>
      </c>
      <c r="AU544" s="234" t="s">
        <v>82</v>
      </c>
      <c r="AV544" s="13" t="s">
        <v>82</v>
      </c>
      <c r="AW544" s="13" t="s">
        <v>33</v>
      </c>
      <c r="AX544" s="13" t="s">
        <v>72</v>
      </c>
      <c r="AY544" s="234" t="s">
        <v>144</v>
      </c>
    </row>
    <row r="545" s="15" customFormat="1">
      <c r="A545" s="15"/>
      <c r="B545" s="245"/>
      <c r="C545" s="246"/>
      <c r="D545" s="225" t="s">
        <v>155</v>
      </c>
      <c r="E545" s="247" t="s">
        <v>19</v>
      </c>
      <c r="F545" s="248" t="s">
        <v>266</v>
      </c>
      <c r="G545" s="246"/>
      <c r="H545" s="249">
        <v>141.03999999999999</v>
      </c>
      <c r="I545" s="250"/>
      <c r="J545" s="246"/>
      <c r="K545" s="246"/>
      <c r="L545" s="251"/>
      <c r="M545" s="252"/>
      <c r="N545" s="253"/>
      <c r="O545" s="253"/>
      <c r="P545" s="253"/>
      <c r="Q545" s="253"/>
      <c r="R545" s="253"/>
      <c r="S545" s="253"/>
      <c r="T545" s="254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55" t="s">
        <v>155</v>
      </c>
      <c r="AU545" s="255" t="s">
        <v>82</v>
      </c>
      <c r="AV545" s="15" t="s">
        <v>151</v>
      </c>
      <c r="AW545" s="15" t="s">
        <v>33</v>
      </c>
      <c r="AX545" s="15" t="s">
        <v>80</v>
      </c>
      <c r="AY545" s="255" t="s">
        <v>144</v>
      </c>
    </row>
    <row r="546" s="2" customFormat="1" ht="19.8" customHeight="1">
      <c r="A546" s="39"/>
      <c r="B546" s="40"/>
      <c r="C546" s="205" t="s">
        <v>989</v>
      </c>
      <c r="D546" s="205" t="s">
        <v>146</v>
      </c>
      <c r="E546" s="206" t="s">
        <v>990</v>
      </c>
      <c r="F546" s="207" t="s">
        <v>991</v>
      </c>
      <c r="G546" s="208" t="s">
        <v>149</v>
      </c>
      <c r="H546" s="209">
        <v>177.21000000000001</v>
      </c>
      <c r="I546" s="210"/>
      <c r="J546" s="211">
        <f>ROUND(I546*H546,2)</f>
        <v>0</v>
      </c>
      <c r="K546" s="207" t="s">
        <v>150</v>
      </c>
      <c r="L546" s="45"/>
      <c r="M546" s="212" t="s">
        <v>19</v>
      </c>
      <c r="N546" s="213" t="s">
        <v>43</v>
      </c>
      <c r="O546" s="85"/>
      <c r="P546" s="214">
        <f>O546*H546</f>
        <v>0</v>
      </c>
      <c r="Q546" s="214">
        <v>0.0063499999999999997</v>
      </c>
      <c r="R546" s="214">
        <f>Q546*H546</f>
        <v>1.1252835000000001</v>
      </c>
      <c r="S546" s="214">
        <v>0</v>
      </c>
      <c r="T546" s="215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16" t="s">
        <v>238</v>
      </c>
      <c r="AT546" s="216" t="s">
        <v>146</v>
      </c>
      <c r="AU546" s="216" t="s">
        <v>82</v>
      </c>
      <c r="AY546" s="18" t="s">
        <v>144</v>
      </c>
      <c r="BE546" s="217">
        <f>IF(N546="základní",J546,0)</f>
        <v>0</v>
      </c>
      <c r="BF546" s="217">
        <f>IF(N546="snížená",J546,0)</f>
        <v>0</v>
      </c>
      <c r="BG546" s="217">
        <f>IF(N546="zákl. přenesená",J546,0)</f>
        <v>0</v>
      </c>
      <c r="BH546" s="217">
        <f>IF(N546="sníž. přenesená",J546,0)</f>
        <v>0</v>
      </c>
      <c r="BI546" s="217">
        <f>IF(N546="nulová",J546,0)</f>
        <v>0</v>
      </c>
      <c r="BJ546" s="18" t="s">
        <v>80</v>
      </c>
      <c r="BK546" s="217">
        <f>ROUND(I546*H546,2)</f>
        <v>0</v>
      </c>
      <c r="BL546" s="18" t="s">
        <v>238</v>
      </c>
      <c r="BM546" s="216" t="s">
        <v>992</v>
      </c>
    </row>
    <row r="547" s="2" customFormat="1">
      <c r="A547" s="39"/>
      <c r="B547" s="40"/>
      <c r="C547" s="41"/>
      <c r="D547" s="218" t="s">
        <v>153</v>
      </c>
      <c r="E547" s="41"/>
      <c r="F547" s="219" t="s">
        <v>993</v>
      </c>
      <c r="G547" s="41"/>
      <c r="H547" s="41"/>
      <c r="I547" s="220"/>
      <c r="J547" s="41"/>
      <c r="K547" s="41"/>
      <c r="L547" s="45"/>
      <c r="M547" s="221"/>
      <c r="N547" s="222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153</v>
      </c>
      <c r="AU547" s="18" t="s">
        <v>82</v>
      </c>
    </row>
    <row r="548" s="13" customFormat="1">
      <c r="A548" s="13"/>
      <c r="B548" s="223"/>
      <c r="C548" s="224"/>
      <c r="D548" s="225" t="s">
        <v>155</v>
      </c>
      <c r="E548" s="226" t="s">
        <v>19</v>
      </c>
      <c r="F548" s="227" t="s">
        <v>614</v>
      </c>
      <c r="G548" s="224"/>
      <c r="H548" s="228">
        <v>88.599999999999994</v>
      </c>
      <c r="I548" s="229"/>
      <c r="J548" s="224"/>
      <c r="K548" s="224"/>
      <c r="L548" s="230"/>
      <c r="M548" s="231"/>
      <c r="N548" s="232"/>
      <c r="O548" s="232"/>
      <c r="P548" s="232"/>
      <c r="Q548" s="232"/>
      <c r="R548" s="232"/>
      <c r="S548" s="232"/>
      <c r="T548" s="23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4" t="s">
        <v>155</v>
      </c>
      <c r="AU548" s="234" t="s">
        <v>82</v>
      </c>
      <c r="AV548" s="13" t="s">
        <v>82</v>
      </c>
      <c r="AW548" s="13" t="s">
        <v>33</v>
      </c>
      <c r="AX548" s="13" t="s">
        <v>72</v>
      </c>
      <c r="AY548" s="234" t="s">
        <v>144</v>
      </c>
    </row>
    <row r="549" s="13" customFormat="1">
      <c r="A549" s="13"/>
      <c r="B549" s="223"/>
      <c r="C549" s="224"/>
      <c r="D549" s="225" t="s">
        <v>155</v>
      </c>
      <c r="E549" s="226" t="s">
        <v>19</v>
      </c>
      <c r="F549" s="227" t="s">
        <v>615</v>
      </c>
      <c r="G549" s="224"/>
      <c r="H549" s="228">
        <v>88.609999999999999</v>
      </c>
      <c r="I549" s="229"/>
      <c r="J549" s="224"/>
      <c r="K549" s="224"/>
      <c r="L549" s="230"/>
      <c r="M549" s="231"/>
      <c r="N549" s="232"/>
      <c r="O549" s="232"/>
      <c r="P549" s="232"/>
      <c r="Q549" s="232"/>
      <c r="R549" s="232"/>
      <c r="S549" s="232"/>
      <c r="T549" s="23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4" t="s">
        <v>155</v>
      </c>
      <c r="AU549" s="234" t="s">
        <v>82</v>
      </c>
      <c r="AV549" s="13" t="s">
        <v>82</v>
      </c>
      <c r="AW549" s="13" t="s">
        <v>33</v>
      </c>
      <c r="AX549" s="13" t="s">
        <v>72</v>
      </c>
      <c r="AY549" s="234" t="s">
        <v>144</v>
      </c>
    </row>
    <row r="550" s="15" customFormat="1">
      <c r="A550" s="15"/>
      <c r="B550" s="245"/>
      <c r="C550" s="246"/>
      <c r="D550" s="225" t="s">
        <v>155</v>
      </c>
      <c r="E550" s="247" t="s">
        <v>19</v>
      </c>
      <c r="F550" s="248" t="s">
        <v>266</v>
      </c>
      <c r="G550" s="246"/>
      <c r="H550" s="249">
        <v>177.20999999999998</v>
      </c>
      <c r="I550" s="250"/>
      <c r="J550" s="246"/>
      <c r="K550" s="246"/>
      <c r="L550" s="251"/>
      <c r="M550" s="252"/>
      <c r="N550" s="253"/>
      <c r="O550" s="253"/>
      <c r="P550" s="253"/>
      <c r="Q550" s="253"/>
      <c r="R550" s="253"/>
      <c r="S550" s="253"/>
      <c r="T550" s="254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55" t="s">
        <v>155</v>
      </c>
      <c r="AU550" s="255" t="s">
        <v>82</v>
      </c>
      <c r="AV550" s="15" t="s">
        <v>151</v>
      </c>
      <c r="AW550" s="15" t="s">
        <v>33</v>
      </c>
      <c r="AX550" s="15" t="s">
        <v>80</v>
      </c>
      <c r="AY550" s="255" t="s">
        <v>144</v>
      </c>
    </row>
    <row r="551" s="2" customFormat="1" ht="14.4" customHeight="1">
      <c r="A551" s="39"/>
      <c r="B551" s="40"/>
      <c r="C551" s="256" t="s">
        <v>994</v>
      </c>
      <c r="D551" s="256" t="s">
        <v>305</v>
      </c>
      <c r="E551" s="257" t="s">
        <v>995</v>
      </c>
      <c r="F551" s="258" t="s">
        <v>996</v>
      </c>
      <c r="G551" s="259" t="s">
        <v>149</v>
      </c>
      <c r="H551" s="260">
        <v>210.44499999999999</v>
      </c>
      <c r="I551" s="261"/>
      <c r="J551" s="262">
        <f>ROUND(I551*H551,2)</f>
        <v>0</v>
      </c>
      <c r="K551" s="258" t="s">
        <v>150</v>
      </c>
      <c r="L551" s="263"/>
      <c r="M551" s="264" t="s">
        <v>19</v>
      </c>
      <c r="N551" s="265" t="s">
        <v>43</v>
      </c>
      <c r="O551" s="85"/>
      <c r="P551" s="214">
        <f>O551*H551</f>
        <v>0</v>
      </c>
      <c r="Q551" s="214">
        <v>0.021000000000000001</v>
      </c>
      <c r="R551" s="214">
        <f>Q551*H551</f>
        <v>4.4193449999999999</v>
      </c>
      <c r="S551" s="214">
        <v>0</v>
      </c>
      <c r="T551" s="215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16" t="s">
        <v>339</v>
      </c>
      <c r="AT551" s="216" t="s">
        <v>305</v>
      </c>
      <c r="AU551" s="216" t="s">
        <v>82</v>
      </c>
      <c r="AY551" s="18" t="s">
        <v>144</v>
      </c>
      <c r="BE551" s="217">
        <f>IF(N551="základní",J551,0)</f>
        <v>0</v>
      </c>
      <c r="BF551" s="217">
        <f>IF(N551="snížená",J551,0)</f>
        <v>0</v>
      </c>
      <c r="BG551" s="217">
        <f>IF(N551="zákl. přenesená",J551,0)</f>
        <v>0</v>
      </c>
      <c r="BH551" s="217">
        <f>IF(N551="sníž. přenesená",J551,0)</f>
        <v>0</v>
      </c>
      <c r="BI551" s="217">
        <f>IF(N551="nulová",J551,0)</f>
        <v>0</v>
      </c>
      <c r="BJ551" s="18" t="s">
        <v>80</v>
      </c>
      <c r="BK551" s="217">
        <f>ROUND(I551*H551,2)</f>
        <v>0</v>
      </c>
      <c r="BL551" s="18" t="s">
        <v>238</v>
      </c>
      <c r="BM551" s="216" t="s">
        <v>997</v>
      </c>
    </row>
    <row r="552" s="13" customFormat="1">
      <c r="A552" s="13"/>
      <c r="B552" s="223"/>
      <c r="C552" s="224"/>
      <c r="D552" s="225" t="s">
        <v>155</v>
      </c>
      <c r="E552" s="226" t="s">
        <v>19</v>
      </c>
      <c r="F552" s="227" t="s">
        <v>998</v>
      </c>
      <c r="G552" s="224"/>
      <c r="H552" s="228">
        <v>191.31399999999999</v>
      </c>
      <c r="I552" s="229"/>
      <c r="J552" s="224"/>
      <c r="K552" s="224"/>
      <c r="L552" s="230"/>
      <c r="M552" s="231"/>
      <c r="N552" s="232"/>
      <c r="O552" s="232"/>
      <c r="P552" s="232"/>
      <c r="Q552" s="232"/>
      <c r="R552" s="232"/>
      <c r="S552" s="232"/>
      <c r="T552" s="23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4" t="s">
        <v>155</v>
      </c>
      <c r="AU552" s="234" t="s">
        <v>82</v>
      </c>
      <c r="AV552" s="13" t="s">
        <v>82</v>
      </c>
      <c r="AW552" s="13" t="s">
        <v>33</v>
      </c>
      <c r="AX552" s="13" t="s">
        <v>80</v>
      </c>
      <c r="AY552" s="234" t="s">
        <v>144</v>
      </c>
    </row>
    <row r="553" s="13" customFormat="1">
      <c r="A553" s="13"/>
      <c r="B553" s="223"/>
      <c r="C553" s="224"/>
      <c r="D553" s="225" t="s">
        <v>155</v>
      </c>
      <c r="E553" s="224"/>
      <c r="F553" s="227" t="s">
        <v>999</v>
      </c>
      <c r="G553" s="224"/>
      <c r="H553" s="228">
        <v>210.44499999999999</v>
      </c>
      <c r="I553" s="229"/>
      <c r="J553" s="224"/>
      <c r="K553" s="224"/>
      <c r="L553" s="230"/>
      <c r="M553" s="231"/>
      <c r="N553" s="232"/>
      <c r="O553" s="232"/>
      <c r="P553" s="232"/>
      <c r="Q553" s="232"/>
      <c r="R553" s="232"/>
      <c r="S553" s="232"/>
      <c r="T553" s="23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4" t="s">
        <v>155</v>
      </c>
      <c r="AU553" s="234" t="s">
        <v>82</v>
      </c>
      <c r="AV553" s="13" t="s">
        <v>82</v>
      </c>
      <c r="AW553" s="13" t="s">
        <v>4</v>
      </c>
      <c r="AX553" s="13" t="s">
        <v>80</v>
      </c>
      <c r="AY553" s="234" t="s">
        <v>144</v>
      </c>
    </row>
    <row r="554" s="2" customFormat="1" ht="22.2" customHeight="1">
      <c r="A554" s="39"/>
      <c r="B554" s="40"/>
      <c r="C554" s="205" t="s">
        <v>1000</v>
      </c>
      <c r="D554" s="205" t="s">
        <v>146</v>
      </c>
      <c r="E554" s="206" t="s">
        <v>1001</v>
      </c>
      <c r="F554" s="207" t="s">
        <v>1002</v>
      </c>
      <c r="G554" s="208" t="s">
        <v>754</v>
      </c>
      <c r="H554" s="266"/>
      <c r="I554" s="210"/>
      <c r="J554" s="211">
        <f>ROUND(I554*H554,2)</f>
        <v>0</v>
      </c>
      <c r="K554" s="207" t="s">
        <v>150</v>
      </c>
      <c r="L554" s="45"/>
      <c r="M554" s="212" t="s">
        <v>19</v>
      </c>
      <c r="N554" s="213" t="s">
        <v>43</v>
      </c>
      <c r="O554" s="85"/>
      <c r="P554" s="214">
        <f>O554*H554</f>
        <v>0</v>
      </c>
      <c r="Q554" s="214">
        <v>0</v>
      </c>
      <c r="R554" s="214">
        <f>Q554*H554</f>
        <v>0</v>
      </c>
      <c r="S554" s="214">
        <v>0</v>
      </c>
      <c r="T554" s="215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16" t="s">
        <v>238</v>
      </c>
      <c r="AT554" s="216" t="s">
        <v>146</v>
      </c>
      <c r="AU554" s="216" t="s">
        <v>82</v>
      </c>
      <c r="AY554" s="18" t="s">
        <v>144</v>
      </c>
      <c r="BE554" s="217">
        <f>IF(N554="základní",J554,0)</f>
        <v>0</v>
      </c>
      <c r="BF554" s="217">
        <f>IF(N554="snížená",J554,0)</f>
        <v>0</v>
      </c>
      <c r="BG554" s="217">
        <f>IF(N554="zákl. přenesená",J554,0)</f>
        <v>0</v>
      </c>
      <c r="BH554" s="217">
        <f>IF(N554="sníž. přenesená",J554,0)</f>
        <v>0</v>
      </c>
      <c r="BI554" s="217">
        <f>IF(N554="nulová",J554,0)</f>
        <v>0</v>
      </c>
      <c r="BJ554" s="18" t="s">
        <v>80</v>
      </c>
      <c r="BK554" s="217">
        <f>ROUND(I554*H554,2)</f>
        <v>0</v>
      </c>
      <c r="BL554" s="18" t="s">
        <v>238</v>
      </c>
      <c r="BM554" s="216" t="s">
        <v>1003</v>
      </c>
    </row>
    <row r="555" s="2" customFormat="1">
      <c r="A555" s="39"/>
      <c r="B555" s="40"/>
      <c r="C555" s="41"/>
      <c r="D555" s="218" t="s">
        <v>153</v>
      </c>
      <c r="E555" s="41"/>
      <c r="F555" s="219" t="s">
        <v>1004</v>
      </c>
      <c r="G555" s="41"/>
      <c r="H555" s="41"/>
      <c r="I555" s="220"/>
      <c r="J555" s="41"/>
      <c r="K555" s="41"/>
      <c r="L555" s="45"/>
      <c r="M555" s="221"/>
      <c r="N555" s="222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153</v>
      </c>
      <c r="AU555" s="18" t="s">
        <v>82</v>
      </c>
    </row>
    <row r="556" s="12" customFormat="1" ht="22.8" customHeight="1">
      <c r="A556" s="12"/>
      <c r="B556" s="189"/>
      <c r="C556" s="190"/>
      <c r="D556" s="191" t="s">
        <v>71</v>
      </c>
      <c r="E556" s="203" t="s">
        <v>1005</v>
      </c>
      <c r="F556" s="203" t="s">
        <v>1006</v>
      </c>
      <c r="G556" s="190"/>
      <c r="H556" s="190"/>
      <c r="I556" s="193"/>
      <c r="J556" s="204">
        <f>BK556</f>
        <v>0</v>
      </c>
      <c r="K556" s="190"/>
      <c r="L556" s="195"/>
      <c r="M556" s="196"/>
      <c r="N556" s="197"/>
      <c r="O556" s="197"/>
      <c r="P556" s="198">
        <f>SUM(P557:P592)</f>
        <v>0</v>
      </c>
      <c r="Q556" s="197"/>
      <c r="R556" s="198">
        <f>SUM(R557:R592)</f>
        <v>4.3709883999999999</v>
      </c>
      <c r="S556" s="197"/>
      <c r="T556" s="199">
        <f>SUM(T557:T592)</f>
        <v>1.3473750000000002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200" t="s">
        <v>82</v>
      </c>
      <c r="AT556" s="201" t="s">
        <v>71</v>
      </c>
      <c r="AU556" s="201" t="s">
        <v>80</v>
      </c>
      <c r="AY556" s="200" t="s">
        <v>144</v>
      </c>
      <c r="BK556" s="202">
        <f>SUM(BK557:BK592)</f>
        <v>0</v>
      </c>
    </row>
    <row r="557" s="2" customFormat="1" ht="14.4" customHeight="1">
      <c r="A557" s="39"/>
      <c r="B557" s="40"/>
      <c r="C557" s="205" t="s">
        <v>1007</v>
      </c>
      <c r="D557" s="205" t="s">
        <v>146</v>
      </c>
      <c r="E557" s="206" t="s">
        <v>1008</v>
      </c>
      <c r="F557" s="207" t="s">
        <v>1009</v>
      </c>
      <c r="G557" s="208" t="s">
        <v>149</v>
      </c>
      <c r="H557" s="209">
        <v>538.95000000000005</v>
      </c>
      <c r="I557" s="210"/>
      <c r="J557" s="211">
        <f>ROUND(I557*H557,2)</f>
        <v>0</v>
      </c>
      <c r="K557" s="207" t="s">
        <v>150</v>
      </c>
      <c r="L557" s="45"/>
      <c r="M557" s="212" t="s">
        <v>19</v>
      </c>
      <c r="N557" s="213" t="s">
        <v>43</v>
      </c>
      <c r="O557" s="85"/>
      <c r="P557" s="214">
        <f>O557*H557</f>
        <v>0</v>
      </c>
      <c r="Q557" s="214">
        <v>0.00020000000000000001</v>
      </c>
      <c r="R557" s="214">
        <f>Q557*H557</f>
        <v>0.10779000000000001</v>
      </c>
      <c r="S557" s="214">
        <v>0</v>
      </c>
      <c r="T557" s="215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16" t="s">
        <v>238</v>
      </c>
      <c r="AT557" s="216" t="s">
        <v>146</v>
      </c>
      <c r="AU557" s="216" t="s">
        <v>82</v>
      </c>
      <c r="AY557" s="18" t="s">
        <v>144</v>
      </c>
      <c r="BE557" s="217">
        <f>IF(N557="základní",J557,0)</f>
        <v>0</v>
      </c>
      <c r="BF557" s="217">
        <f>IF(N557="snížená",J557,0)</f>
        <v>0</v>
      </c>
      <c r="BG557" s="217">
        <f>IF(N557="zákl. přenesená",J557,0)</f>
        <v>0</v>
      </c>
      <c r="BH557" s="217">
        <f>IF(N557="sníž. přenesená",J557,0)</f>
        <v>0</v>
      </c>
      <c r="BI557" s="217">
        <f>IF(N557="nulová",J557,0)</f>
        <v>0</v>
      </c>
      <c r="BJ557" s="18" t="s">
        <v>80</v>
      </c>
      <c r="BK557" s="217">
        <f>ROUND(I557*H557,2)</f>
        <v>0</v>
      </c>
      <c r="BL557" s="18" t="s">
        <v>238</v>
      </c>
      <c r="BM557" s="216" t="s">
        <v>1010</v>
      </c>
    </row>
    <row r="558" s="2" customFormat="1">
      <c r="A558" s="39"/>
      <c r="B558" s="40"/>
      <c r="C558" s="41"/>
      <c r="D558" s="218" t="s">
        <v>153</v>
      </c>
      <c r="E558" s="41"/>
      <c r="F558" s="219" t="s">
        <v>1011</v>
      </c>
      <c r="G558" s="41"/>
      <c r="H558" s="41"/>
      <c r="I558" s="220"/>
      <c r="J558" s="41"/>
      <c r="K558" s="41"/>
      <c r="L558" s="45"/>
      <c r="M558" s="221"/>
      <c r="N558" s="222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153</v>
      </c>
      <c r="AU558" s="18" t="s">
        <v>82</v>
      </c>
    </row>
    <row r="559" s="13" customFormat="1">
      <c r="A559" s="13"/>
      <c r="B559" s="223"/>
      <c r="C559" s="224"/>
      <c r="D559" s="225" t="s">
        <v>155</v>
      </c>
      <c r="E559" s="226" t="s">
        <v>19</v>
      </c>
      <c r="F559" s="227" t="s">
        <v>344</v>
      </c>
      <c r="G559" s="224"/>
      <c r="H559" s="228">
        <v>73.060000000000002</v>
      </c>
      <c r="I559" s="229"/>
      <c r="J559" s="224"/>
      <c r="K559" s="224"/>
      <c r="L559" s="230"/>
      <c r="M559" s="231"/>
      <c r="N559" s="232"/>
      <c r="O559" s="232"/>
      <c r="P559" s="232"/>
      <c r="Q559" s="232"/>
      <c r="R559" s="232"/>
      <c r="S559" s="232"/>
      <c r="T559" s="23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4" t="s">
        <v>155</v>
      </c>
      <c r="AU559" s="234" t="s">
        <v>82</v>
      </c>
      <c r="AV559" s="13" t="s">
        <v>82</v>
      </c>
      <c r="AW559" s="13" t="s">
        <v>33</v>
      </c>
      <c r="AX559" s="13" t="s">
        <v>72</v>
      </c>
      <c r="AY559" s="234" t="s">
        <v>144</v>
      </c>
    </row>
    <row r="560" s="13" customFormat="1">
      <c r="A560" s="13"/>
      <c r="B560" s="223"/>
      <c r="C560" s="224"/>
      <c r="D560" s="225" t="s">
        <v>155</v>
      </c>
      <c r="E560" s="226" t="s">
        <v>19</v>
      </c>
      <c r="F560" s="227" t="s">
        <v>1012</v>
      </c>
      <c r="G560" s="224"/>
      <c r="H560" s="228">
        <v>233.00999999999999</v>
      </c>
      <c r="I560" s="229"/>
      <c r="J560" s="224"/>
      <c r="K560" s="224"/>
      <c r="L560" s="230"/>
      <c r="M560" s="231"/>
      <c r="N560" s="232"/>
      <c r="O560" s="232"/>
      <c r="P560" s="232"/>
      <c r="Q560" s="232"/>
      <c r="R560" s="232"/>
      <c r="S560" s="232"/>
      <c r="T560" s="23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4" t="s">
        <v>155</v>
      </c>
      <c r="AU560" s="234" t="s">
        <v>82</v>
      </c>
      <c r="AV560" s="13" t="s">
        <v>82</v>
      </c>
      <c r="AW560" s="13" t="s">
        <v>33</v>
      </c>
      <c r="AX560" s="13" t="s">
        <v>72</v>
      </c>
      <c r="AY560" s="234" t="s">
        <v>144</v>
      </c>
    </row>
    <row r="561" s="13" customFormat="1">
      <c r="A561" s="13"/>
      <c r="B561" s="223"/>
      <c r="C561" s="224"/>
      <c r="D561" s="225" t="s">
        <v>155</v>
      </c>
      <c r="E561" s="226" t="s">
        <v>19</v>
      </c>
      <c r="F561" s="227" t="s">
        <v>1013</v>
      </c>
      <c r="G561" s="224"/>
      <c r="H561" s="228">
        <v>232.88</v>
      </c>
      <c r="I561" s="229"/>
      <c r="J561" s="224"/>
      <c r="K561" s="224"/>
      <c r="L561" s="230"/>
      <c r="M561" s="231"/>
      <c r="N561" s="232"/>
      <c r="O561" s="232"/>
      <c r="P561" s="232"/>
      <c r="Q561" s="232"/>
      <c r="R561" s="232"/>
      <c r="S561" s="232"/>
      <c r="T561" s="23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4" t="s">
        <v>155</v>
      </c>
      <c r="AU561" s="234" t="s">
        <v>82</v>
      </c>
      <c r="AV561" s="13" t="s">
        <v>82</v>
      </c>
      <c r="AW561" s="13" t="s">
        <v>33</v>
      </c>
      <c r="AX561" s="13" t="s">
        <v>72</v>
      </c>
      <c r="AY561" s="234" t="s">
        <v>144</v>
      </c>
    </row>
    <row r="562" s="15" customFormat="1">
      <c r="A562" s="15"/>
      <c r="B562" s="245"/>
      <c r="C562" s="246"/>
      <c r="D562" s="225" t="s">
        <v>155</v>
      </c>
      <c r="E562" s="247" t="s">
        <v>19</v>
      </c>
      <c r="F562" s="248" t="s">
        <v>266</v>
      </c>
      <c r="G562" s="246"/>
      <c r="H562" s="249">
        <v>538.95000000000005</v>
      </c>
      <c r="I562" s="250"/>
      <c r="J562" s="246"/>
      <c r="K562" s="246"/>
      <c r="L562" s="251"/>
      <c r="M562" s="252"/>
      <c r="N562" s="253"/>
      <c r="O562" s="253"/>
      <c r="P562" s="253"/>
      <c r="Q562" s="253"/>
      <c r="R562" s="253"/>
      <c r="S562" s="253"/>
      <c r="T562" s="254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55" t="s">
        <v>155</v>
      </c>
      <c r="AU562" s="255" t="s">
        <v>82</v>
      </c>
      <c r="AV562" s="15" t="s">
        <v>151</v>
      </c>
      <c r="AW562" s="15" t="s">
        <v>33</v>
      </c>
      <c r="AX562" s="15" t="s">
        <v>80</v>
      </c>
      <c r="AY562" s="255" t="s">
        <v>144</v>
      </c>
    </row>
    <row r="563" s="2" customFormat="1" ht="14.4" customHeight="1">
      <c r="A563" s="39"/>
      <c r="B563" s="40"/>
      <c r="C563" s="205" t="s">
        <v>1014</v>
      </c>
      <c r="D563" s="205" t="s">
        <v>146</v>
      </c>
      <c r="E563" s="206" t="s">
        <v>1015</v>
      </c>
      <c r="F563" s="207" t="s">
        <v>1016</v>
      </c>
      <c r="G563" s="208" t="s">
        <v>149</v>
      </c>
      <c r="H563" s="209">
        <v>538.95000000000005</v>
      </c>
      <c r="I563" s="210"/>
      <c r="J563" s="211">
        <f>ROUND(I563*H563,2)</f>
        <v>0</v>
      </c>
      <c r="K563" s="207" t="s">
        <v>150</v>
      </c>
      <c r="L563" s="45"/>
      <c r="M563" s="212" t="s">
        <v>19</v>
      </c>
      <c r="N563" s="213" t="s">
        <v>43</v>
      </c>
      <c r="O563" s="85"/>
      <c r="P563" s="214">
        <f>O563*H563</f>
        <v>0</v>
      </c>
      <c r="Q563" s="214">
        <v>0.0044999999999999997</v>
      </c>
      <c r="R563" s="214">
        <f>Q563*H563</f>
        <v>2.4252750000000001</v>
      </c>
      <c r="S563" s="214">
        <v>0</v>
      </c>
      <c r="T563" s="215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16" t="s">
        <v>238</v>
      </c>
      <c r="AT563" s="216" t="s">
        <v>146</v>
      </c>
      <c r="AU563" s="216" t="s">
        <v>82</v>
      </c>
      <c r="AY563" s="18" t="s">
        <v>144</v>
      </c>
      <c r="BE563" s="217">
        <f>IF(N563="základní",J563,0)</f>
        <v>0</v>
      </c>
      <c r="BF563" s="217">
        <f>IF(N563="snížená",J563,0)</f>
        <v>0</v>
      </c>
      <c r="BG563" s="217">
        <f>IF(N563="zákl. přenesená",J563,0)</f>
        <v>0</v>
      </c>
      <c r="BH563" s="217">
        <f>IF(N563="sníž. přenesená",J563,0)</f>
        <v>0</v>
      </c>
      <c r="BI563" s="217">
        <f>IF(N563="nulová",J563,0)</f>
        <v>0</v>
      </c>
      <c r="BJ563" s="18" t="s">
        <v>80</v>
      </c>
      <c r="BK563" s="217">
        <f>ROUND(I563*H563,2)</f>
        <v>0</v>
      </c>
      <c r="BL563" s="18" t="s">
        <v>238</v>
      </c>
      <c r="BM563" s="216" t="s">
        <v>1017</v>
      </c>
    </row>
    <row r="564" s="2" customFormat="1">
      <c r="A564" s="39"/>
      <c r="B564" s="40"/>
      <c r="C564" s="41"/>
      <c r="D564" s="218" t="s">
        <v>153</v>
      </c>
      <c r="E564" s="41"/>
      <c r="F564" s="219" t="s">
        <v>1018</v>
      </c>
      <c r="G564" s="41"/>
      <c r="H564" s="41"/>
      <c r="I564" s="220"/>
      <c r="J564" s="41"/>
      <c r="K564" s="41"/>
      <c r="L564" s="45"/>
      <c r="M564" s="221"/>
      <c r="N564" s="222"/>
      <c r="O564" s="85"/>
      <c r="P564" s="85"/>
      <c r="Q564" s="85"/>
      <c r="R564" s="85"/>
      <c r="S564" s="85"/>
      <c r="T564" s="86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153</v>
      </c>
      <c r="AU564" s="18" t="s">
        <v>82</v>
      </c>
    </row>
    <row r="565" s="13" customFormat="1">
      <c r="A565" s="13"/>
      <c r="B565" s="223"/>
      <c r="C565" s="224"/>
      <c r="D565" s="225" t="s">
        <v>155</v>
      </c>
      <c r="E565" s="226" t="s">
        <v>19</v>
      </c>
      <c r="F565" s="227" t="s">
        <v>344</v>
      </c>
      <c r="G565" s="224"/>
      <c r="H565" s="228">
        <v>73.060000000000002</v>
      </c>
      <c r="I565" s="229"/>
      <c r="J565" s="224"/>
      <c r="K565" s="224"/>
      <c r="L565" s="230"/>
      <c r="M565" s="231"/>
      <c r="N565" s="232"/>
      <c r="O565" s="232"/>
      <c r="P565" s="232"/>
      <c r="Q565" s="232"/>
      <c r="R565" s="232"/>
      <c r="S565" s="232"/>
      <c r="T565" s="23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4" t="s">
        <v>155</v>
      </c>
      <c r="AU565" s="234" t="s">
        <v>82</v>
      </c>
      <c r="AV565" s="13" t="s">
        <v>82</v>
      </c>
      <c r="AW565" s="13" t="s">
        <v>33</v>
      </c>
      <c r="AX565" s="13" t="s">
        <v>72</v>
      </c>
      <c r="AY565" s="234" t="s">
        <v>144</v>
      </c>
    </row>
    <row r="566" s="13" customFormat="1">
      <c r="A566" s="13"/>
      <c r="B566" s="223"/>
      <c r="C566" s="224"/>
      <c r="D566" s="225" t="s">
        <v>155</v>
      </c>
      <c r="E566" s="226" t="s">
        <v>19</v>
      </c>
      <c r="F566" s="227" t="s">
        <v>1012</v>
      </c>
      <c r="G566" s="224"/>
      <c r="H566" s="228">
        <v>233.00999999999999</v>
      </c>
      <c r="I566" s="229"/>
      <c r="J566" s="224"/>
      <c r="K566" s="224"/>
      <c r="L566" s="230"/>
      <c r="M566" s="231"/>
      <c r="N566" s="232"/>
      <c r="O566" s="232"/>
      <c r="P566" s="232"/>
      <c r="Q566" s="232"/>
      <c r="R566" s="232"/>
      <c r="S566" s="232"/>
      <c r="T566" s="23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4" t="s">
        <v>155</v>
      </c>
      <c r="AU566" s="234" t="s">
        <v>82</v>
      </c>
      <c r="AV566" s="13" t="s">
        <v>82</v>
      </c>
      <c r="AW566" s="13" t="s">
        <v>33</v>
      </c>
      <c r="AX566" s="13" t="s">
        <v>72</v>
      </c>
      <c r="AY566" s="234" t="s">
        <v>144</v>
      </c>
    </row>
    <row r="567" s="13" customFormat="1">
      <c r="A567" s="13"/>
      <c r="B567" s="223"/>
      <c r="C567" s="224"/>
      <c r="D567" s="225" t="s">
        <v>155</v>
      </c>
      <c r="E567" s="226" t="s">
        <v>19</v>
      </c>
      <c r="F567" s="227" t="s">
        <v>1013</v>
      </c>
      <c r="G567" s="224"/>
      <c r="H567" s="228">
        <v>232.88</v>
      </c>
      <c r="I567" s="229"/>
      <c r="J567" s="224"/>
      <c r="K567" s="224"/>
      <c r="L567" s="230"/>
      <c r="M567" s="231"/>
      <c r="N567" s="232"/>
      <c r="O567" s="232"/>
      <c r="P567" s="232"/>
      <c r="Q567" s="232"/>
      <c r="R567" s="232"/>
      <c r="S567" s="232"/>
      <c r="T567" s="23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4" t="s">
        <v>155</v>
      </c>
      <c r="AU567" s="234" t="s">
        <v>82</v>
      </c>
      <c r="AV567" s="13" t="s">
        <v>82</v>
      </c>
      <c r="AW567" s="13" t="s">
        <v>33</v>
      </c>
      <c r="AX567" s="13" t="s">
        <v>72</v>
      </c>
      <c r="AY567" s="234" t="s">
        <v>144</v>
      </c>
    </row>
    <row r="568" s="15" customFormat="1">
      <c r="A568" s="15"/>
      <c r="B568" s="245"/>
      <c r="C568" s="246"/>
      <c r="D568" s="225" t="s">
        <v>155</v>
      </c>
      <c r="E568" s="247" t="s">
        <v>19</v>
      </c>
      <c r="F568" s="248" t="s">
        <v>266</v>
      </c>
      <c r="G568" s="246"/>
      <c r="H568" s="249">
        <v>538.95000000000005</v>
      </c>
      <c r="I568" s="250"/>
      <c r="J568" s="246"/>
      <c r="K568" s="246"/>
      <c r="L568" s="251"/>
      <c r="M568" s="252"/>
      <c r="N568" s="253"/>
      <c r="O568" s="253"/>
      <c r="P568" s="253"/>
      <c r="Q568" s="253"/>
      <c r="R568" s="253"/>
      <c r="S568" s="253"/>
      <c r="T568" s="254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55" t="s">
        <v>155</v>
      </c>
      <c r="AU568" s="255" t="s">
        <v>82</v>
      </c>
      <c r="AV568" s="15" t="s">
        <v>151</v>
      </c>
      <c r="AW568" s="15" t="s">
        <v>33</v>
      </c>
      <c r="AX568" s="15" t="s">
        <v>80</v>
      </c>
      <c r="AY568" s="255" t="s">
        <v>144</v>
      </c>
    </row>
    <row r="569" s="2" customFormat="1" ht="14.4" customHeight="1">
      <c r="A569" s="39"/>
      <c r="B569" s="40"/>
      <c r="C569" s="205" t="s">
        <v>1019</v>
      </c>
      <c r="D569" s="205" t="s">
        <v>146</v>
      </c>
      <c r="E569" s="206" t="s">
        <v>1020</v>
      </c>
      <c r="F569" s="207" t="s">
        <v>1021</v>
      </c>
      <c r="G569" s="208" t="s">
        <v>149</v>
      </c>
      <c r="H569" s="209">
        <v>538.95000000000005</v>
      </c>
      <c r="I569" s="210"/>
      <c r="J569" s="211">
        <f>ROUND(I569*H569,2)</f>
        <v>0</v>
      </c>
      <c r="K569" s="207" t="s">
        <v>150</v>
      </c>
      <c r="L569" s="45"/>
      <c r="M569" s="212" t="s">
        <v>19</v>
      </c>
      <c r="N569" s="213" t="s">
        <v>43</v>
      </c>
      <c r="O569" s="85"/>
      <c r="P569" s="214">
        <f>O569*H569</f>
        <v>0</v>
      </c>
      <c r="Q569" s="214">
        <v>0</v>
      </c>
      <c r="R569" s="214">
        <f>Q569*H569</f>
        <v>0</v>
      </c>
      <c r="S569" s="214">
        <v>0.0025000000000000001</v>
      </c>
      <c r="T569" s="215">
        <f>S569*H569</f>
        <v>1.3473750000000002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16" t="s">
        <v>238</v>
      </c>
      <c r="AT569" s="216" t="s">
        <v>146</v>
      </c>
      <c r="AU569" s="216" t="s">
        <v>82</v>
      </c>
      <c r="AY569" s="18" t="s">
        <v>144</v>
      </c>
      <c r="BE569" s="217">
        <f>IF(N569="základní",J569,0)</f>
        <v>0</v>
      </c>
      <c r="BF569" s="217">
        <f>IF(N569="snížená",J569,0)</f>
        <v>0</v>
      </c>
      <c r="BG569" s="217">
        <f>IF(N569="zákl. přenesená",J569,0)</f>
        <v>0</v>
      </c>
      <c r="BH569" s="217">
        <f>IF(N569="sníž. přenesená",J569,0)</f>
        <v>0</v>
      </c>
      <c r="BI569" s="217">
        <f>IF(N569="nulová",J569,0)</f>
        <v>0</v>
      </c>
      <c r="BJ569" s="18" t="s">
        <v>80</v>
      </c>
      <c r="BK569" s="217">
        <f>ROUND(I569*H569,2)</f>
        <v>0</v>
      </c>
      <c r="BL569" s="18" t="s">
        <v>238</v>
      </c>
      <c r="BM569" s="216" t="s">
        <v>1022</v>
      </c>
    </row>
    <row r="570" s="2" customFormat="1">
      <c r="A570" s="39"/>
      <c r="B570" s="40"/>
      <c r="C570" s="41"/>
      <c r="D570" s="218" t="s">
        <v>153</v>
      </c>
      <c r="E570" s="41"/>
      <c r="F570" s="219" t="s">
        <v>1023</v>
      </c>
      <c r="G570" s="41"/>
      <c r="H570" s="41"/>
      <c r="I570" s="220"/>
      <c r="J570" s="41"/>
      <c r="K570" s="41"/>
      <c r="L570" s="45"/>
      <c r="M570" s="221"/>
      <c r="N570" s="222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153</v>
      </c>
      <c r="AU570" s="18" t="s">
        <v>82</v>
      </c>
    </row>
    <row r="571" s="13" customFormat="1">
      <c r="A571" s="13"/>
      <c r="B571" s="223"/>
      <c r="C571" s="224"/>
      <c r="D571" s="225" t="s">
        <v>155</v>
      </c>
      <c r="E571" s="226" t="s">
        <v>19</v>
      </c>
      <c r="F571" s="227" t="s">
        <v>344</v>
      </c>
      <c r="G571" s="224"/>
      <c r="H571" s="228">
        <v>73.060000000000002</v>
      </c>
      <c r="I571" s="229"/>
      <c r="J571" s="224"/>
      <c r="K571" s="224"/>
      <c r="L571" s="230"/>
      <c r="M571" s="231"/>
      <c r="N571" s="232"/>
      <c r="O571" s="232"/>
      <c r="P571" s="232"/>
      <c r="Q571" s="232"/>
      <c r="R571" s="232"/>
      <c r="S571" s="232"/>
      <c r="T571" s="23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4" t="s">
        <v>155</v>
      </c>
      <c r="AU571" s="234" t="s">
        <v>82</v>
      </c>
      <c r="AV571" s="13" t="s">
        <v>82</v>
      </c>
      <c r="AW571" s="13" t="s">
        <v>33</v>
      </c>
      <c r="AX571" s="13" t="s">
        <v>72</v>
      </c>
      <c r="AY571" s="234" t="s">
        <v>144</v>
      </c>
    </row>
    <row r="572" s="13" customFormat="1">
      <c r="A572" s="13"/>
      <c r="B572" s="223"/>
      <c r="C572" s="224"/>
      <c r="D572" s="225" t="s">
        <v>155</v>
      </c>
      <c r="E572" s="226" t="s">
        <v>19</v>
      </c>
      <c r="F572" s="227" t="s">
        <v>1012</v>
      </c>
      <c r="G572" s="224"/>
      <c r="H572" s="228">
        <v>233.00999999999999</v>
      </c>
      <c r="I572" s="229"/>
      <c r="J572" s="224"/>
      <c r="K572" s="224"/>
      <c r="L572" s="230"/>
      <c r="M572" s="231"/>
      <c r="N572" s="232"/>
      <c r="O572" s="232"/>
      <c r="P572" s="232"/>
      <c r="Q572" s="232"/>
      <c r="R572" s="232"/>
      <c r="S572" s="232"/>
      <c r="T572" s="23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4" t="s">
        <v>155</v>
      </c>
      <c r="AU572" s="234" t="s">
        <v>82</v>
      </c>
      <c r="AV572" s="13" t="s">
        <v>82</v>
      </c>
      <c r="AW572" s="13" t="s">
        <v>33</v>
      </c>
      <c r="AX572" s="13" t="s">
        <v>72</v>
      </c>
      <c r="AY572" s="234" t="s">
        <v>144</v>
      </c>
    </row>
    <row r="573" s="13" customFormat="1">
      <c r="A573" s="13"/>
      <c r="B573" s="223"/>
      <c r="C573" s="224"/>
      <c r="D573" s="225" t="s">
        <v>155</v>
      </c>
      <c r="E573" s="226" t="s">
        <v>19</v>
      </c>
      <c r="F573" s="227" t="s">
        <v>1013</v>
      </c>
      <c r="G573" s="224"/>
      <c r="H573" s="228">
        <v>232.88</v>
      </c>
      <c r="I573" s="229"/>
      <c r="J573" s="224"/>
      <c r="K573" s="224"/>
      <c r="L573" s="230"/>
      <c r="M573" s="231"/>
      <c r="N573" s="232"/>
      <c r="O573" s="232"/>
      <c r="P573" s="232"/>
      <c r="Q573" s="232"/>
      <c r="R573" s="232"/>
      <c r="S573" s="232"/>
      <c r="T573" s="23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4" t="s">
        <v>155</v>
      </c>
      <c r="AU573" s="234" t="s">
        <v>82</v>
      </c>
      <c r="AV573" s="13" t="s">
        <v>82</v>
      </c>
      <c r="AW573" s="13" t="s">
        <v>33</v>
      </c>
      <c r="AX573" s="13" t="s">
        <v>72</v>
      </c>
      <c r="AY573" s="234" t="s">
        <v>144</v>
      </c>
    </row>
    <row r="574" s="15" customFormat="1">
      <c r="A574" s="15"/>
      <c r="B574" s="245"/>
      <c r="C574" s="246"/>
      <c r="D574" s="225" t="s">
        <v>155</v>
      </c>
      <c r="E574" s="247" t="s">
        <v>19</v>
      </c>
      <c r="F574" s="248" t="s">
        <v>266</v>
      </c>
      <c r="G574" s="246"/>
      <c r="H574" s="249">
        <v>538.95000000000005</v>
      </c>
      <c r="I574" s="250"/>
      <c r="J574" s="246"/>
      <c r="K574" s="246"/>
      <c r="L574" s="251"/>
      <c r="M574" s="252"/>
      <c r="N574" s="253"/>
      <c r="O574" s="253"/>
      <c r="P574" s="253"/>
      <c r="Q574" s="253"/>
      <c r="R574" s="253"/>
      <c r="S574" s="253"/>
      <c r="T574" s="254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55" t="s">
        <v>155</v>
      </c>
      <c r="AU574" s="255" t="s">
        <v>82</v>
      </c>
      <c r="AV574" s="15" t="s">
        <v>151</v>
      </c>
      <c r="AW574" s="15" t="s">
        <v>33</v>
      </c>
      <c r="AX574" s="15" t="s">
        <v>80</v>
      </c>
      <c r="AY574" s="255" t="s">
        <v>144</v>
      </c>
    </row>
    <row r="575" s="2" customFormat="1" ht="14.4" customHeight="1">
      <c r="A575" s="39"/>
      <c r="B575" s="40"/>
      <c r="C575" s="205" t="s">
        <v>1024</v>
      </c>
      <c r="D575" s="205" t="s">
        <v>146</v>
      </c>
      <c r="E575" s="206" t="s">
        <v>1025</v>
      </c>
      <c r="F575" s="207" t="s">
        <v>1026</v>
      </c>
      <c r="G575" s="208" t="s">
        <v>149</v>
      </c>
      <c r="H575" s="209">
        <v>538.95000000000005</v>
      </c>
      <c r="I575" s="210"/>
      <c r="J575" s="211">
        <f>ROUND(I575*H575,2)</f>
        <v>0</v>
      </c>
      <c r="K575" s="207" t="s">
        <v>150</v>
      </c>
      <c r="L575" s="45"/>
      <c r="M575" s="212" t="s">
        <v>19</v>
      </c>
      <c r="N575" s="213" t="s">
        <v>43</v>
      </c>
      <c r="O575" s="85"/>
      <c r="P575" s="214">
        <f>O575*H575</f>
        <v>0</v>
      </c>
      <c r="Q575" s="214">
        <v>0.00029999999999999997</v>
      </c>
      <c r="R575" s="214">
        <f>Q575*H575</f>
        <v>0.161685</v>
      </c>
      <c r="S575" s="214">
        <v>0</v>
      </c>
      <c r="T575" s="215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16" t="s">
        <v>238</v>
      </c>
      <c r="AT575" s="216" t="s">
        <v>146</v>
      </c>
      <c r="AU575" s="216" t="s">
        <v>82</v>
      </c>
      <c r="AY575" s="18" t="s">
        <v>144</v>
      </c>
      <c r="BE575" s="217">
        <f>IF(N575="základní",J575,0)</f>
        <v>0</v>
      </c>
      <c r="BF575" s="217">
        <f>IF(N575="snížená",J575,0)</f>
        <v>0</v>
      </c>
      <c r="BG575" s="217">
        <f>IF(N575="zákl. přenesená",J575,0)</f>
        <v>0</v>
      </c>
      <c r="BH575" s="217">
        <f>IF(N575="sníž. přenesená",J575,0)</f>
        <v>0</v>
      </c>
      <c r="BI575" s="217">
        <f>IF(N575="nulová",J575,0)</f>
        <v>0</v>
      </c>
      <c r="BJ575" s="18" t="s">
        <v>80</v>
      </c>
      <c r="BK575" s="217">
        <f>ROUND(I575*H575,2)</f>
        <v>0</v>
      </c>
      <c r="BL575" s="18" t="s">
        <v>238</v>
      </c>
      <c r="BM575" s="216" t="s">
        <v>1027</v>
      </c>
    </row>
    <row r="576" s="2" customFormat="1">
      <c r="A576" s="39"/>
      <c r="B576" s="40"/>
      <c r="C576" s="41"/>
      <c r="D576" s="218" t="s">
        <v>153</v>
      </c>
      <c r="E576" s="41"/>
      <c r="F576" s="219" t="s">
        <v>1028</v>
      </c>
      <c r="G576" s="41"/>
      <c r="H576" s="41"/>
      <c r="I576" s="220"/>
      <c r="J576" s="41"/>
      <c r="K576" s="41"/>
      <c r="L576" s="45"/>
      <c r="M576" s="221"/>
      <c r="N576" s="222"/>
      <c r="O576" s="85"/>
      <c r="P576" s="85"/>
      <c r="Q576" s="85"/>
      <c r="R576" s="85"/>
      <c r="S576" s="85"/>
      <c r="T576" s="86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153</v>
      </c>
      <c r="AU576" s="18" t="s">
        <v>82</v>
      </c>
    </row>
    <row r="577" s="13" customFormat="1">
      <c r="A577" s="13"/>
      <c r="B577" s="223"/>
      <c r="C577" s="224"/>
      <c r="D577" s="225" t="s">
        <v>155</v>
      </c>
      <c r="E577" s="226" t="s">
        <v>19</v>
      </c>
      <c r="F577" s="227" t="s">
        <v>344</v>
      </c>
      <c r="G577" s="224"/>
      <c r="H577" s="228">
        <v>73.060000000000002</v>
      </c>
      <c r="I577" s="229"/>
      <c r="J577" s="224"/>
      <c r="K577" s="224"/>
      <c r="L577" s="230"/>
      <c r="M577" s="231"/>
      <c r="N577" s="232"/>
      <c r="O577" s="232"/>
      <c r="P577" s="232"/>
      <c r="Q577" s="232"/>
      <c r="R577" s="232"/>
      <c r="S577" s="232"/>
      <c r="T577" s="23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4" t="s">
        <v>155</v>
      </c>
      <c r="AU577" s="234" t="s">
        <v>82</v>
      </c>
      <c r="AV577" s="13" t="s">
        <v>82</v>
      </c>
      <c r="AW577" s="13" t="s">
        <v>33</v>
      </c>
      <c r="AX577" s="13" t="s">
        <v>72</v>
      </c>
      <c r="AY577" s="234" t="s">
        <v>144</v>
      </c>
    </row>
    <row r="578" s="13" customFormat="1">
      <c r="A578" s="13"/>
      <c r="B578" s="223"/>
      <c r="C578" s="224"/>
      <c r="D578" s="225" t="s">
        <v>155</v>
      </c>
      <c r="E578" s="226" t="s">
        <v>19</v>
      </c>
      <c r="F578" s="227" t="s">
        <v>1012</v>
      </c>
      <c r="G578" s="224"/>
      <c r="H578" s="228">
        <v>233.00999999999999</v>
      </c>
      <c r="I578" s="229"/>
      <c r="J578" s="224"/>
      <c r="K578" s="224"/>
      <c r="L578" s="230"/>
      <c r="M578" s="231"/>
      <c r="N578" s="232"/>
      <c r="O578" s="232"/>
      <c r="P578" s="232"/>
      <c r="Q578" s="232"/>
      <c r="R578" s="232"/>
      <c r="S578" s="232"/>
      <c r="T578" s="23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4" t="s">
        <v>155</v>
      </c>
      <c r="AU578" s="234" t="s">
        <v>82</v>
      </c>
      <c r="AV578" s="13" t="s">
        <v>82</v>
      </c>
      <c r="AW578" s="13" t="s">
        <v>33</v>
      </c>
      <c r="AX578" s="13" t="s">
        <v>72</v>
      </c>
      <c r="AY578" s="234" t="s">
        <v>144</v>
      </c>
    </row>
    <row r="579" s="13" customFormat="1">
      <c r="A579" s="13"/>
      <c r="B579" s="223"/>
      <c r="C579" s="224"/>
      <c r="D579" s="225" t="s">
        <v>155</v>
      </c>
      <c r="E579" s="226" t="s">
        <v>19</v>
      </c>
      <c r="F579" s="227" t="s">
        <v>1013</v>
      </c>
      <c r="G579" s="224"/>
      <c r="H579" s="228">
        <v>232.88</v>
      </c>
      <c r="I579" s="229"/>
      <c r="J579" s="224"/>
      <c r="K579" s="224"/>
      <c r="L579" s="230"/>
      <c r="M579" s="231"/>
      <c r="N579" s="232"/>
      <c r="O579" s="232"/>
      <c r="P579" s="232"/>
      <c r="Q579" s="232"/>
      <c r="R579" s="232"/>
      <c r="S579" s="232"/>
      <c r="T579" s="23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4" t="s">
        <v>155</v>
      </c>
      <c r="AU579" s="234" t="s">
        <v>82</v>
      </c>
      <c r="AV579" s="13" t="s">
        <v>82</v>
      </c>
      <c r="AW579" s="13" t="s">
        <v>33</v>
      </c>
      <c r="AX579" s="13" t="s">
        <v>72</v>
      </c>
      <c r="AY579" s="234" t="s">
        <v>144</v>
      </c>
    </row>
    <row r="580" s="15" customFormat="1">
      <c r="A580" s="15"/>
      <c r="B580" s="245"/>
      <c r="C580" s="246"/>
      <c r="D580" s="225" t="s">
        <v>155</v>
      </c>
      <c r="E580" s="247" t="s">
        <v>19</v>
      </c>
      <c r="F580" s="248" t="s">
        <v>266</v>
      </c>
      <c r="G580" s="246"/>
      <c r="H580" s="249">
        <v>538.95000000000005</v>
      </c>
      <c r="I580" s="250"/>
      <c r="J580" s="246"/>
      <c r="K580" s="246"/>
      <c r="L580" s="251"/>
      <c r="M580" s="252"/>
      <c r="N580" s="253"/>
      <c r="O580" s="253"/>
      <c r="P580" s="253"/>
      <c r="Q580" s="253"/>
      <c r="R580" s="253"/>
      <c r="S580" s="253"/>
      <c r="T580" s="254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55" t="s">
        <v>155</v>
      </c>
      <c r="AU580" s="255" t="s">
        <v>82</v>
      </c>
      <c r="AV580" s="15" t="s">
        <v>151</v>
      </c>
      <c r="AW580" s="15" t="s">
        <v>33</v>
      </c>
      <c r="AX580" s="15" t="s">
        <v>80</v>
      </c>
      <c r="AY580" s="255" t="s">
        <v>144</v>
      </c>
    </row>
    <row r="581" s="2" customFormat="1" ht="14.4" customHeight="1">
      <c r="A581" s="39"/>
      <c r="B581" s="40"/>
      <c r="C581" s="256" t="s">
        <v>1029</v>
      </c>
      <c r="D581" s="256" t="s">
        <v>305</v>
      </c>
      <c r="E581" s="257" t="s">
        <v>1030</v>
      </c>
      <c r="F581" s="258" t="s">
        <v>1031</v>
      </c>
      <c r="G581" s="259" t="s">
        <v>149</v>
      </c>
      <c r="H581" s="260">
        <v>592.84500000000003</v>
      </c>
      <c r="I581" s="261"/>
      <c r="J581" s="262">
        <f>ROUND(I581*H581,2)</f>
        <v>0</v>
      </c>
      <c r="K581" s="258" t="s">
        <v>150</v>
      </c>
      <c r="L581" s="263"/>
      <c r="M581" s="264" t="s">
        <v>19</v>
      </c>
      <c r="N581" s="265" t="s">
        <v>43</v>
      </c>
      <c r="O581" s="85"/>
      <c r="P581" s="214">
        <f>O581*H581</f>
        <v>0</v>
      </c>
      <c r="Q581" s="214">
        <v>0.00264</v>
      </c>
      <c r="R581" s="214">
        <f>Q581*H581</f>
        <v>1.5651108</v>
      </c>
      <c r="S581" s="214">
        <v>0</v>
      </c>
      <c r="T581" s="215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16" t="s">
        <v>339</v>
      </c>
      <c r="AT581" s="216" t="s">
        <v>305</v>
      </c>
      <c r="AU581" s="216" t="s">
        <v>82</v>
      </c>
      <c r="AY581" s="18" t="s">
        <v>144</v>
      </c>
      <c r="BE581" s="217">
        <f>IF(N581="základní",J581,0)</f>
        <v>0</v>
      </c>
      <c r="BF581" s="217">
        <f>IF(N581="snížená",J581,0)</f>
        <v>0</v>
      </c>
      <c r="BG581" s="217">
        <f>IF(N581="zákl. přenesená",J581,0)</f>
        <v>0</v>
      </c>
      <c r="BH581" s="217">
        <f>IF(N581="sníž. přenesená",J581,0)</f>
        <v>0</v>
      </c>
      <c r="BI581" s="217">
        <f>IF(N581="nulová",J581,0)</f>
        <v>0</v>
      </c>
      <c r="BJ581" s="18" t="s">
        <v>80</v>
      </c>
      <c r="BK581" s="217">
        <f>ROUND(I581*H581,2)</f>
        <v>0</v>
      </c>
      <c r="BL581" s="18" t="s">
        <v>238</v>
      </c>
      <c r="BM581" s="216" t="s">
        <v>1032</v>
      </c>
    </row>
    <row r="582" s="13" customFormat="1">
      <c r="A582" s="13"/>
      <c r="B582" s="223"/>
      <c r="C582" s="224"/>
      <c r="D582" s="225" t="s">
        <v>155</v>
      </c>
      <c r="E582" s="224"/>
      <c r="F582" s="227" t="s">
        <v>1033</v>
      </c>
      <c r="G582" s="224"/>
      <c r="H582" s="228">
        <v>592.84500000000003</v>
      </c>
      <c r="I582" s="229"/>
      <c r="J582" s="224"/>
      <c r="K582" s="224"/>
      <c r="L582" s="230"/>
      <c r="M582" s="231"/>
      <c r="N582" s="232"/>
      <c r="O582" s="232"/>
      <c r="P582" s="232"/>
      <c r="Q582" s="232"/>
      <c r="R582" s="232"/>
      <c r="S582" s="232"/>
      <c r="T582" s="23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4" t="s">
        <v>155</v>
      </c>
      <c r="AU582" s="234" t="s">
        <v>82</v>
      </c>
      <c r="AV582" s="13" t="s">
        <v>82</v>
      </c>
      <c r="AW582" s="13" t="s">
        <v>4</v>
      </c>
      <c r="AX582" s="13" t="s">
        <v>80</v>
      </c>
      <c r="AY582" s="234" t="s">
        <v>144</v>
      </c>
    </row>
    <row r="583" s="2" customFormat="1" ht="14.4" customHeight="1">
      <c r="A583" s="39"/>
      <c r="B583" s="40"/>
      <c r="C583" s="205" t="s">
        <v>1034</v>
      </c>
      <c r="D583" s="205" t="s">
        <v>146</v>
      </c>
      <c r="E583" s="206" t="s">
        <v>1035</v>
      </c>
      <c r="F583" s="207" t="s">
        <v>1036</v>
      </c>
      <c r="G583" s="208" t="s">
        <v>436</v>
      </c>
      <c r="H583" s="209">
        <v>302.80000000000001</v>
      </c>
      <c r="I583" s="210"/>
      <c r="J583" s="211">
        <f>ROUND(I583*H583,2)</f>
        <v>0</v>
      </c>
      <c r="K583" s="207" t="s">
        <v>150</v>
      </c>
      <c r="L583" s="45"/>
      <c r="M583" s="212" t="s">
        <v>19</v>
      </c>
      <c r="N583" s="213" t="s">
        <v>43</v>
      </c>
      <c r="O583" s="85"/>
      <c r="P583" s="214">
        <f>O583*H583</f>
        <v>0</v>
      </c>
      <c r="Q583" s="214">
        <v>1.0000000000000001E-05</v>
      </c>
      <c r="R583" s="214">
        <f>Q583*H583</f>
        <v>0.0030280000000000003</v>
      </c>
      <c r="S583" s="214">
        <v>0</v>
      </c>
      <c r="T583" s="215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16" t="s">
        <v>238</v>
      </c>
      <c r="AT583" s="216" t="s">
        <v>146</v>
      </c>
      <c r="AU583" s="216" t="s">
        <v>82</v>
      </c>
      <c r="AY583" s="18" t="s">
        <v>144</v>
      </c>
      <c r="BE583" s="217">
        <f>IF(N583="základní",J583,0)</f>
        <v>0</v>
      </c>
      <c r="BF583" s="217">
        <f>IF(N583="snížená",J583,0)</f>
        <v>0</v>
      </c>
      <c r="BG583" s="217">
        <f>IF(N583="zákl. přenesená",J583,0)</f>
        <v>0</v>
      </c>
      <c r="BH583" s="217">
        <f>IF(N583="sníž. přenesená",J583,0)</f>
        <v>0</v>
      </c>
      <c r="BI583" s="217">
        <f>IF(N583="nulová",J583,0)</f>
        <v>0</v>
      </c>
      <c r="BJ583" s="18" t="s">
        <v>80</v>
      </c>
      <c r="BK583" s="217">
        <f>ROUND(I583*H583,2)</f>
        <v>0</v>
      </c>
      <c r="BL583" s="18" t="s">
        <v>238</v>
      </c>
      <c r="BM583" s="216" t="s">
        <v>1037</v>
      </c>
    </row>
    <row r="584" s="2" customFormat="1">
      <c r="A584" s="39"/>
      <c r="B584" s="40"/>
      <c r="C584" s="41"/>
      <c r="D584" s="218" t="s">
        <v>153</v>
      </c>
      <c r="E584" s="41"/>
      <c r="F584" s="219" t="s">
        <v>1038</v>
      </c>
      <c r="G584" s="41"/>
      <c r="H584" s="41"/>
      <c r="I584" s="220"/>
      <c r="J584" s="41"/>
      <c r="K584" s="41"/>
      <c r="L584" s="45"/>
      <c r="M584" s="221"/>
      <c r="N584" s="222"/>
      <c r="O584" s="85"/>
      <c r="P584" s="85"/>
      <c r="Q584" s="85"/>
      <c r="R584" s="85"/>
      <c r="S584" s="85"/>
      <c r="T584" s="86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153</v>
      </c>
      <c r="AU584" s="18" t="s">
        <v>82</v>
      </c>
    </row>
    <row r="585" s="13" customFormat="1">
      <c r="A585" s="13"/>
      <c r="B585" s="223"/>
      <c r="C585" s="224"/>
      <c r="D585" s="225" t="s">
        <v>155</v>
      </c>
      <c r="E585" s="226" t="s">
        <v>19</v>
      </c>
      <c r="F585" s="227" t="s">
        <v>1039</v>
      </c>
      <c r="G585" s="224"/>
      <c r="H585" s="228">
        <v>35.200000000000003</v>
      </c>
      <c r="I585" s="229"/>
      <c r="J585" s="224"/>
      <c r="K585" s="224"/>
      <c r="L585" s="230"/>
      <c r="M585" s="231"/>
      <c r="N585" s="232"/>
      <c r="O585" s="232"/>
      <c r="P585" s="232"/>
      <c r="Q585" s="232"/>
      <c r="R585" s="232"/>
      <c r="S585" s="232"/>
      <c r="T585" s="23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4" t="s">
        <v>155</v>
      </c>
      <c r="AU585" s="234" t="s">
        <v>82</v>
      </c>
      <c r="AV585" s="13" t="s">
        <v>82</v>
      </c>
      <c r="AW585" s="13" t="s">
        <v>33</v>
      </c>
      <c r="AX585" s="13" t="s">
        <v>72</v>
      </c>
      <c r="AY585" s="234" t="s">
        <v>144</v>
      </c>
    </row>
    <row r="586" s="13" customFormat="1">
      <c r="A586" s="13"/>
      <c r="B586" s="223"/>
      <c r="C586" s="224"/>
      <c r="D586" s="225" t="s">
        <v>155</v>
      </c>
      <c r="E586" s="226" t="s">
        <v>19</v>
      </c>
      <c r="F586" s="227" t="s">
        <v>1040</v>
      </c>
      <c r="G586" s="224"/>
      <c r="H586" s="228">
        <v>132.84</v>
      </c>
      <c r="I586" s="229"/>
      <c r="J586" s="224"/>
      <c r="K586" s="224"/>
      <c r="L586" s="230"/>
      <c r="M586" s="231"/>
      <c r="N586" s="232"/>
      <c r="O586" s="232"/>
      <c r="P586" s="232"/>
      <c r="Q586" s="232"/>
      <c r="R586" s="232"/>
      <c r="S586" s="232"/>
      <c r="T586" s="23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4" t="s">
        <v>155</v>
      </c>
      <c r="AU586" s="234" t="s">
        <v>82</v>
      </c>
      <c r="AV586" s="13" t="s">
        <v>82</v>
      </c>
      <c r="AW586" s="13" t="s">
        <v>33</v>
      </c>
      <c r="AX586" s="13" t="s">
        <v>72</v>
      </c>
      <c r="AY586" s="234" t="s">
        <v>144</v>
      </c>
    </row>
    <row r="587" s="13" customFormat="1">
      <c r="A587" s="13"/>
      <c r="B587" s="223"/>
      <c r="C587" s="224"/>
      <c r="D587" s="225" t="s">
        <v>155</v>
      </c>
      <c r="E587" s="226" t="s">
        <v>19</v>
      </c>
      <c r="F587" s="227" t="s">
        <v>1041</v>
      </c>
      <c r="G587" s="224"/>
      <c r="H587" s="228">
        <v>134.75999999999999</v>
      </c>
      <c r="I587" s="229"/>
      <c r="J587" s="224"/>
      <c r="K587" s="224"/>
      <c r="L587" s="230"/>
      <c r="M587" s="231"/>
      <c r="N587" s="232"/>
      <c r="O587" s="232"/>
      <c r="P587" s="232"/>
      <c r="Q587" s="232"/>
      <c r="R587" s="232"/>
      <c r="S587" s="232"/>
      <c r="T587" s="23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4" t="s">
        <v>155</v>
      </c>
      <c r="AU587" s="234" t="s">
        <v>82</v>
      </c>
      <c r="AV587" s="13" t="s">
        <v>82</v>
      </c>
      <c r="AW587" s="13" t="s">
        <v>33</v>
      </c>
      <c r="AX587" s="13" t="s">
        <v>72</v>
      </c>
      <c r="AY587" s="234" t="s">
        <v>144</v>
      </c>
    </row>
    <row r="588" s="15" customFormat="1">
      <c r="A588" s="15"/>
      <c r="B588" s="245"/>
      <c r="C588" s="246"/>
      <c r="D588" s="225" t="s">
        <v>155</v>
      </c>
      <c r="E588" s="247" t="s">
        <v>19</v>
      </c>
      <c r="F588" s="248" t="s">
        <v>266</v>
      </c>
      <c r="G588" s="246"/>
      <c r="H588" s="249">
        <v>302.80000000000001</v>
      </c>
      <c r="I588" s="250"/>
      <c r="J588" s="246"/>
      <c r="K588" s="246"/>
      <c r="L588" s="251"/>
      <c r="M588" s="252"/>
      <c r="N588" s="253"/>
      <c r="O588" s="253"/>
      <c r="P588" s="253"/>
      <c r="Q588" s="253"/>
      <c r="R588" s="253"/>
      <c r="S588" s="253"/>
      <c r="T588" s="254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55" t="s">
        <v>155</v>
      </c>
      <c r="AU588" s="255" t="s">
        <v>82</v>
      </c>
      <c r="AV588" s="15" t="s">
        <v>151</v>
      </c>
      <c r="AW588" s="15" t="s">
        <v>33</v>
      </c>
      <c r="AX588" s="15" t="s">
        <v>80</v>
      </c>
      <c r="AY588" s="255" t="s">
        <v>144</v>
      </c>
    </row>
    <row r="589" s="2" customFormat="1" ht="14.4" customHeight="1">
      <c r="A589" s="39"/>
      <c r="B589" s="40"/>
      <c r="C589" s="256" t="s">
        <v>1042</v>
      </c>
      <c r="D589" s="256" t="s">
        <v>305</v>
      </c>
      <c r="E589" s="257" t="s">
        <v>1043</v>
      </c>
      <c r="F589" s="258" t="s">
        <v>1044</v>
      </c>
      <c r="G589" s="259" t="s">
        <v>436</v>
      </c>
      <c r="H589" s="260">
        <v>308.85599999999999</v>
      </c>
      <c r="I589" s="261"/>
      <c r="J589" s="262">
        <f>ROUND(I589*H589,2)</f>
        <v>0</v>
      </c>
      <c r="K589" s="258" t="s">
        <v>150</v>
      </c>
      <c r="L589" s="263"/>
      <c r="M589" s="264" t="s">
        <v>19</v>
      </c>
      <c r="N589" s="265" t="s">
        <v>43</v>
      </c>
      <c r="O589" s="85"/>
      <c r="P589" s="214">
        <f>O589*H589</f>
        <v>0</v>
      </c>
      <c r="Q589" s="214">
        <v>0.00035</v>
      </c>
      <c r="R589" s="214">
        <f>Q589*H589</f>
        <v>0.10809959999999999</v>
      </c>
      <c r="S589" s="214">
        <v>0</v>
      </c>
      <c r="T589" s="215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16" t="s">
        <v>339</v>
      </c>
      <c r="AT589" s="216" t="s">
        <v>305</v>
      </c>
      <c r="AU589" s="216" t="s">
        <v>82</v>
      </c>
      <c r="AY589" s="18" t="s">
        <v>144</v>
      </c>
      <c r="BE589" s="217">
        <f>IF(N589="základní",J589,0)</f>
        <v>0</v>
      </c>
      <c r="BF589" s="217">
        <f>IF(N589="snížená",J589,0)</f>
        <v>0</v>
      </c>
      <c r="BG589" s="217">
        <f>IF(N589="zákl. přenesená",J589,0)</f>
        <v>0</v>
      </c>
      <c r="BH589" s="217">
        <f>IF(N589="sníž. přenesená",J589,0)</f>
        <v>0</v>
      </c>
      <c r="BI589" s="217">
        <f>IF(N589="nulová",J589,0)</f>
        <v>0</v>
      </c>
      <c r="BJ589" s="18" t="s">
        <v>80</v>
      </c>
      <c r="BK589" s="217">
        <f>ROUND(I589*H589,2)</f>
        <v>0</v>
      </c>
      <c r="BL589" s="18" t="s">
        <v>238</v>
      </c>
      <c r="BM589" s="216" t="s">
        <v>1045</v>
      </c>
    </row>
    <row r="590" s="13" customFormat="1">
      <c r="A590" s="13"/>
      <c r="B590" s="223"/>
      <c r="C590" s="224"/>
      <c r="D590" s="225" t="s">
        <v>155</v>
      </c>
      <c r="E590" s="224"/>
      <c r="F590" s="227" t="s">
        <v>1046</v>
      </c>
      <c r="G590" s="224"/>
      <c r="H590" s="228">
        <v>308.85599999999999</v>
      </c>
      <c r="I590" s="229"/>
      <c r="J590" s="224"/>
      <c r="K590" s="224"/>
      <c r="L590" s="230"/>
      <c r="M590" s="231"/>
      <c r="N590" s="232"/>
      <c r="O590" s="232"/>
      <c r="P590" s="232"/>
      <c r="Q590" s="232"/>
      <c r="R590" s="232"/>
      <c r="S590" s="232"/>
      <c r="T590" s="23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4" t="s">
        <v>155</v>
      </c>
      <c r="AU590" s="234" t="s">
        <v>82</v>
      </c>
      <c r="AV590" s="13" t="s">
        <v>82</v>
      </c>
      <c r="AW590" s="13" t="s">
        <v>4</v>
      </c>
      <c r="AX590" s="13" t="s">
        <v>80</v>
      </c>
      <c r="AY590" s="234" t="s">
        <v>144</v>
      </c>
    </row>
    <row r="591" s="2" customFormat="1" ht="22.2" customHeight="1">
      <c r="A591" s="39"/>
      <c r="B591" s="40"/>
      <c r="C591" s="205" t="s">
        <v>1047</v>
      </c>
      <c r="D591" s="205" t="s">
        <v>146</v>
      </c>
      <c r="E591" s="206" t="s">
        <v>1048</v>
      </c>
      <c r="F591" s="207" t="s">
        <v>1049</v>
      </c>
      <c r="G591" s="208" t="s">
        <v>754</v>
      </c>
      <c r="H591" s="266"/>
      <c r="I591" s="210"/>
      <c r="J591" s="211">
        <f>ROUND(I591*H591,2)</f>
        <v>0</v>
      </c>
      <c r="K591" s="207" t="s">
        <v>150</v>
      </c>
      <c r="L591" s="45"/>
      <c r="M591" s="212" t="s">
        <v>19</v>
      </c>
      <c r="N591" s="213" t="s">
        <v>43</v>
      </c>
      <c r="O591" s="85"/>
      <c r="P591" s="214">
        <f>O591*H591</f>
        <v>0</v>
      </c>
      <c r="Q591" s="214">
        <v>0</v>
      </c>
      <c r="R591" s="214">
        <f>Q591*H591</f>
        <v>0</v>
      </c>
      <c r="S591" s="214">
        <v>0</v>
      </c>
      <c r="T591" s="215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16" t="s">
        <v>238</v>
      </c>
      <c r="AT591" s="216" t="s">
        <v>146</v>
      </c>
      <c r="AU591" s="216" t="s">
        <v>82</v>
      </c>
      <c r="AY591" s="18" t="s">
        <v>144</v>
      </c>
      <c r="BE591" s="217">
        <f>IF(N591="základní",J591,0)</f>
        <v>0</v>
      </c>
      <c r="BF591" s="217">
        <f>IF(N591="snížená",J591,0)</f>
        <v>0</v>
      </c>
      <c r="BG591" s="217">
        <f>IF(N591="zákl. přenesená",J591,0)</f>
        <v>0</v>
      </c>
      <c r="BH591" s="217">
        <f>IF(N591="sníž. přenesená",J591,0)</f>
        <v>0</v>
      </c>
      <c r="BI591" s="217">
        <f>IF(N591="nulová",J591,0)</f>
        <v>0</v>
      </c>
      <c r="BJ591" s="18" t="s">
        <v>80</v>
      </c>
      <c r="BK591" s="217">
        <f>ROUND(I591*H591,2)</f>
        <v>0</v>
      </c>
      <c r="BL591" s="18" t="s">
        <v>238</v>
      </c>
      <c r="BM591" s="216" t="s">
        <v>1050</v>
      </c>
    </row>
    <row r="592" s="2" customFormat="1">
      <c r="A592" s="39"/>
      <c r="B592" s="40"/>
      <c r="C592" s="41"/>
      <c r="D592" s="218" t="s">
        <v>153</v>
      </c>
      <c r="E592" s="41"/>
      <c r="F592" s="219" t="s">
        <v>1051</v>
      </c>
      <c r="G592" s="41"/>
      <c r="H592" s="41"/>
      <c r="I592" s="220"/>
      <c r="J592" s="41"/>
      <c r="K592" s="41"/>
      <c r="L592" s="45"/>
      <c r="M592" s="221"/>
      <c r="N592" s="222"/>
      <c r="O592" s="85"/>
      <c r="P592" s="85"/>
      <c r="Q592" s="85"/>
      <c r="R592" s="85"/>
      <c r="S592" s="85"/>
      <c r="T592" s="86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153</v>
      </c>
      <c r="AU592" s="18" t="s">
        <v>82</v>
      </c>
    </row>
    <row r="593" s="12" customFormat="1" ht="22.8" customHeight="1">
      <c r="A593" s="12"/>
      <c r="B593" s="189"/>
      <c r="C593" s="190"/>
      <c r="D593" s="191" t="s">
        <v>71</v>
      </c>
      <c r="E593" s="203" t="s">
        <v>1052</v>
      </c>
      <c r="F593" s="203" t="s">
        <v>1053</v>
      </c>
      <c r="G593" s="190"/>
      <c r="H593" s="190"/>
      <c r="I593" s="193"/>
      <c r="J593" s="204">
        <f>BK593</f>
        <v>0</v>
      </c>
      <c r="K593" s="190"/>
      <c r="L593" s="195"/>
      <c r="M593" s="196"/>
      <c r="N593" s="197"/>
      <c r="O593" s="197"/>
      <c r="P593" s="198">
        <f>SUM(P594:P609)</f>
        <v>0</v>
      </c>
      <c r="Q593" s="197"/>
      <c r="R593" s="198">
        <f>SUM(R594:R609)</f>
        <v>0.5032859999999999</v>
      </c>
      <c r="S593" s="197"/>
      <c r="T593" s="199">
        <f>SUM(T594:T609)</f>
        <v>0</v>
      </c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R593" s="200" t="s">
        <v>82</v>
      </c>
      <c r="AT593" s="201" t="s">
        <v>71</v>
      </c>
      <c r="AU593" s="201" t="s">
        <v>80</v>
      </c>
      <c r="AY593" s="200" t="s">
        <v>144</v>
      </c>
      <c r="BK593" s="202">
        <f>SUM(BK594:BK609)</f>
        <v>0</v>
      </c>
    </row>
    <row r="594" s="2" customFormat="1" ht="14.4" customHeight="1">
      <c r="A594" s="39"/>
      <c r="B594" s="40"/>
      <c r="C594" s="205" t="s">
        <v>1054</v>
      </c>
      <c r="D594" s="205" t="s">
        <v>146</v>
      </c>
      <c r="E594" s="206" t="s">
        <v>1055</v>
      </c>
      <c r="F594" s="207" t="s">
        <v>1056</v>
      </c>
      <c r="G594" s="208" t="s">
        <v>149</v>
      </c>
      <c r="H594" s="209">
        <v>23.399999999999999</v>
      </c>
      <c r="I594" s="210"/>
      <c r="J594" s="211">
        <f>ROUND(I594*H594,2)</f>
        <v>0</v>
      </c>
      <c r="K594" s="207" t="s">
        <v>150</v>
      </c>
      <c r="L594" s="45"/>
      <c r="M594" s="212" t="s">
        <v>19</v>
      </c>
      <c r="N594" s="213" t="s">
        <v>43</v>
      </c>
      <c r="O594" s="85"/>
      <c r="P594" s="214">
        <f>O594*H594</f>
        <v>0</v>
      </c>
      <c r="Q594" s="214">
        <v>0.00029999999999999997</v>
      </c>
      <c r="R594" s="214">
        <f>Q594*H594</f>
        <v>0.0070199999999999993</v>
      </c>
      <c r="S594" s="214">
        <v>0</v>
      </c>
      <c r="T594" s="215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16" t="s">
        <v>238</v>
      </c>
      <c r="AT594" s="216" t="s">
        <v>146</v>
      </c>
      <c r="AU594" s="216" t="s">
        <v>82</v>
      </c>
      <c r="AY594" s="18" t="s">
        <v>144</v>
      </c>
      <c r="BE594" s="217">
        <f>IF(N594="základní",J594,0)</f>
        <v>0</v>
      </c>
      <c r="BF594" s="217">
        <f>IF(N594="snížená",J594,0)</f>
        <v>0</v>
      </c>
      <c r="BG594" s="217">
        <f>IF(N594="zákl. přenesená",J594,0)</f>
        <v>0</v>
      </c>
      <c r="BH594" s="217">
        <f>IF(N594="sníž. přenesená",J594,0)</f>
        <v>0</v>
      </c>
      <c r="BI594" s="217">
        <f>IF(N594="nulová",J594,0)</f>
        <v>0</v>
      </c>
      <c r="BJ594" s="18" t="s">
        <v>80</v>
      </c>
      <c r="BK594" s="217">
        <f>ROUND(I594*H594,2)</f>
        <v>0</v>
      </c>
      <c r="BL594" s="18" t="s">
        <v>238</v>
      </c>
      <c r="BM594" s="216" t="s">
        <v>1057</v>
      </c>
    </row>
    <row r="595" s="2" customFormat="1">
      <c r="A595" s="39"/>
      <c r="B595" s="40"/>
      <c r="C595" s="41"/>
      <c r="D595" s="218" t="s">
        <v>153</v>
      </c>
      <c r="E595" s="41"/>
      <c r="F595" s="219" t="s">
        <v>1058</v>
      </c>
      <c r="G595" s="41"/>
      <c r="H595" s="41"/>
      <c r="I595" s="220"/>
      <c r="J595" s="41"/>
      <c r="K595" s="41"/>
      <c r="L595" s="45"/>
      <c r="M595" s="221"/>
      <c r="N595" s="222"/>
      <c r="O595" s="85"/>
      <c r="P595" s="85"/>
      <c r="Q595" s="85"/>
      <c r="R595" s="85"/>
      <c r="S595" s="85"/>
      <c r="T595" s="86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153</v>
      </c>
      <c r="AU595" s="18" t="s">
        <v>82</v>
      </c>
    </row>
    <row r="596" s="2" customFormat="1" ht="22.2" customHeight="1">
      <c r="A596" s="39"/>
      <c r="B596" s="40"/>
      <c r="C596" s="205" t="s">
        <v>1059</v>
      </c>
      <c r="D596" s="205" t="s">
        <v>146</v>
      </c>
      <c r="E596" s="206" t="s">
        <v>1060</v>
      </c>
      <c r="F596" s="207" t="s">
        <v>1061</v>
      </c>
      <c r="G596" s="208" t="s">
        <v>149</v>
      </c>
      <c r="H596" s="209">
        <v>23.399999999999999</v>
      </c>
      <c r="I596" s="210"/>
      <c r="J596" s="211">
        <f>ROUND(I596*H596,2)</f>
        <v>0</v>
      </c>
      <c r="K596" s="207" t="s">
        <v>150</v>
      </c>
      <c r="L596" s="45"/>
      <c r="M596" s="212" t="s">
        <v>19</v>
      </c>
      <c r="N596" s="213" t="s">
        <v>43</v>
      </c>
      <c r="O596" s="85"/>
      <c r="P596" s="214">
        <f>O596*H596</f>
        <v>0</v>
      </c>
      <c r="Q596" s="214">
        <v>0.0060499999999999998</v>
      </c>
      <c r="R596" s="214">
        <f>Q596*H596</f>
        <v>0.14156999999999997</v>
      </c>
      <c r="S596" s="214">
        <v>0</v>
      </c>
      <c r="T596" s="215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16" t="s">
        <v>238</v>
      </c>
      <c r="AT596" s="216" t="s">
        <v>146</v>
      </c>
      <c r="AU596" s="216" t="s">
        <v>82</v>
      </c>
      <c r="AY596" s="18" t="s">
        <v>144</v>
      </c>
      <c r="BE596" s="217">
        <f>IF(N596="základní",J596,0)</f>
        <v>0</v>
      </c>
      <c r="BF596" s="217">
        <f>IF(N596="snížená",J596,0)</f>
        <v>0</v>
      </c>
      <c r="BG596" s="217">
        <f>IF(N596="zákl. přenesená",J596,0)</f>
        <v>0</v>
      </c>
      <c r="BH596" s="217">
        <f>IF(N596="sníž. přenesená",J596,0)</f>
        <v>0</v>
      </c>
      <c r="BI596" s="217">
        <f>IF(N596="nulová",J596,0)</f>
        <v>0</v>
      </c>
      <c r="BJ596" s="18" t="s">
        <v>80</v>
      </c>
      <c r="BK596" s="217">
        <f>ROUND(I596*H596,2)</f>
        <v>0</v>
      </c>
      <c r="BL596" s="18" t="s">
        <v>238</v>
      </c>
      <c r="BM596" s="216" t="s">
        <v>1062</v>
      </c>
    </row>
    <row r="597" s="2" customFormat="1">
      <c r="A597" s="39"/>
      <c r="B597" s="40"/>
      <c r="C597" s="41"/>
      <c r="D597" s="218" t="s">
        <v>153</v>
      </c>
      <c r="E597" s="41"/>
      <c r="F597" s="219" t="s">
        <v>1063</v>
      </c>
      <c r="G597" s="41"/>
      <c r="H597" s="41"/>
      <c r="I597" s="220"/>
      <c r="J597" s="41"/>
      <c r="K597" s="41"/>
      <c r="L597" s="45"/>
      <c r="M597" s="221"/>
      <c r="N597" s="222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153</v>
      </c>
      <c r="AU597" s="18" t="s">
        <v>82</v>
      </c>
    </row>
    <row r="598" s="13" customFormat="1">
      <c r="A598" s="13"/>
      <c r="B598" s="223"/>
      <c r="C598" s="224"/>
      <c r="D598" s="225" t="s">
        <v>155</v>
      </c>
      <c r="E598" s="226" t="s">
        <v>19</v>
      </c>
      <c r="F598" s="227" t="s">
        <v>1064</v>
      </c>
      <c r="G598" s="224"/>
      <c r="H598" s="228">
        <v>3.2999999999999998</v>
      </c>
      <c r="I598" s="229"/>
      <c r="J598" s="224"/>
      <c r="K598" s="224"/>
      <c r="L598" s="230"/>
      <c r="M598" s="231"/>
      <c r="N598" s="232"/>
      <c r="O598" s="232"/>
      <c r="P598" s="232"/>
      <c r="Q598" s="232"/>
      <c r="R598" s="232"/>
      <c r="S598" s="232"/>
      <c r="T598" s="23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4" t="s">
        <v>155</v>
      </c>
      <c r="AU598" s="234" t="s">
        <v>82</v>
      </c>
      <c r="AV598" s="13" t="s">
        <v>82</v>
      </c>
      <c r="AW598" s="13" t="s">
        <v>33</v>
      </c>
      <c r="AX598" s="13" t="s">
        <v>72</v>
      </c>
      <c r="AY598" s="234" t="s">
        <v>144</v>
      </c>
    </row>
    <row r="599" s="13" customFormat="1">
      <c r="A599" s="13"/>
      <c r="B599" s="223"/>
      <c r="C599" s="224"/>
      <c r="D599" s="225" t="s">
        <v>155</v>
      </c>
      <c r="E599" s="226" t="s">
        <v>19</v>
      </c>
      <c r="F599" s="227" t="s">
        <v>1065</v>
      </c>
      <c r="G599" s="224"/>
      <c r="H599" s="228">
        <v>10.949999999999999</v>
      </c>
      <c r="I599" s="229"/>
      <c r="J599" s="224"/>
      <c r="K599" s="224"/>
      <c r="L599" s="230"/>
      <c r="M599" s="231"/>
      <c r="N599" s="232"/>
      <c r="O599" s="232"/>
      <c r="P599" s="232"/>
      <c r="Q599" s="232"/>
      <c r="R599" s="232"/>
      <c r="S599" s="232"/>
      <c r="T599" s="23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4" t="s">
        <v>155</v>
      </c>
      <c r="AU599" s="234" t="s">
        <v>82</v>
      </c>
      <c r="AV599" s="13" t="s">
        <v>82</v>
      </c>
      <c r="AW599" s="13" t="s">
        <v>33</v>
      </c>
      <c r="AX599" s="13" t="s">
        <v>72</v>
      </c>
      <c r="AY599" s="234" t="s">
        <v>144</v>
      </c>
    </row>
    <row r="600" s="13" customFormat="1">
      <c r="A600" s="13"/>
      <c r="B600" s="223"/>
      <c r="C600" s="224"/>
      <c r="D600" s="225" t="s">
        <v>155</v>
      </c>
      <c r="E600" s="226" t="s">
        <v>19</v>
      </c>
      <c r="F600" s="227" t="s">
        <v>1066</v>
      </c>
      <c r="G600" s="224"/>
      <c r="H600" s="228">
        <v>9.1500000000000004</v>
      </c>
      <c r="I600" s="229"/>
      <c r="J600" s="224"/>
      <c r="K600" s="224"/>
      <c r="L600" s="230"/>
      <c r="M600" s="231"/>
      <c r="N600" s="232"/>
      <c r="O600" s="232"/>
      <c r="P600" s="232"/>
      <c r="Q600" s="232"/>
      <c r="R600" s="232"/>
      <c r="S600" s="232"/>
      <c r="T600" s="23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4" t="s">
        <v>155</v>
      </c>
      <c r="AU600" s="234" t="s">
        <v>82</v>
      </c>
      <c r="AV600" s="13" t="s">
        <v>82</v>
      </c>
      <c r="AW600" s="13" t="s">
        <v>33</v>
      </c>
      <c r="AX600" s="13" t="s">
        <v>72</v>
      </c>
      <c r="AY600" s="234" t="s">
        <v>144</v>
      </c>
    </row>
    <row r="601" s="15" customFormat="1">
      <c r="A601" s="15"/>
      <c r="B601" s="245"/>
      <c r="C601" s="246"/>
      <c r="D601" s="225" t="s">
        <v>155</v>
      </c>
      <c r="E601" s="247" t="s">
        <v>19</v>
      </c>
      <c r="F601" s="248" t="s">
        <v>266</v>
      </c>
      <c r="G601" s="246"/>
      <c r="H601" s="249">
        <v>23.399999999999999</v>
      </c>
      <c r="I601" s="250"/>
      <c r="J601" s="246"/>
      <c r="K601" s="246"/>
      <c r="L601" s="251"/>
      <c r="M601" s="252"/>
      <c r="N601" s="253"/>
      <c r="O601" s="253"/>
      <c r="P601" s="253"/>
      <c r="Q601" s="253"/>
      <c r="R601" s="253"/>
      <c r="S601" s="253"/>
      <c r="T601" s="254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55" t="s">
        <v>155</v>
      </c>
      <c r="AU601" s="255" t="s">
        <v>82</v>
      </c>
      <c r="AV601" s="15" t="s">
        <v>151</v>
      </c>
      <c r="AW601" s="15" t="s">
        <v>33</v>
      </c>
      <c r="AX601" s="15" t="s">
        <v>80</v>
      </c>
      <c r="AY601" s="255" t="s">
        <v>144</v>
      </c>
    </row>
    <row r="602" s="2" customFormat="1" ht="14.4" customHeight="1">
      <c r="A602" s="39"/>
      <c r="B602" s="40"/>
      <c r="C602" s="256" t="s">
        <v>1067</v>
      </c>
      <c r="D602" s="256" t="s">
        <v>305</v>
      </c>
      <c r="E602" s="257" t="s">
        <v>1068</v>
      </c>
      <c r="F602" s="258" t="s">
        <v>1069</v>
      </c>
      <c r="G602" s="259" t="s">
        <v>149</v>
      </c>
      <c r="H602" s="260">
        <v>25.739999999999998</v>
      </c>
      <c r="I602" s="261"/>
      <c r="J602" s="262">
        <f>ROUND(I602*H602,2)</f>
        <v>0</v>
      </c>
      <c r="K602" s="258" t="s">
        <v>150</v>
      </c>
      <c r="L602" s="263"/>
      <c r="M602" s="264" t="s">
        <v>19</v>
      </c>
      <c r="N602" s="265" t="s">
        <v>43</v>
      </c>
      <c r="O602" s="85"/>
      <c r="P602" s="214">
        <f>O602*H602</f>
        <v>0</v>
      </c>
      <c r="Q602" s="214">
        <v>0.0129</v>
      </c>
      <c r="R602" s="214">
        <f>Q602*H602</f>
        <v>0.33204599999999995</v>
      </c>
      <c r="S602" s="214">
        <v>0</v>
      </c>
      <c r="T602" s="215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16" t="s">
        <v>339</v>
      </c>
      <c r="AT602" s="216" t="s">
        <v>305</v>
      </c>
      <c r="AU602" s="216" t="s">
        <v>82</v>
      </c>
      <c r="AY602" s="18" t="s">
        <v>144</v>
      </c>
      <c r="BE602" s="217">
        <f>IF(N602="základní",J602,0)</f>
        <v>0</v>
      </c>
      <c r="BF602" s="217">
        <f>IF(N602="snížená",J602,0)</f>
        <v>0</v>
      </c>
      <c r="BG602" s="217">
        <f>IF(N602="zákl. přenesená",J602,0)</f>
        <v>0</v>
      </c>
      <c r="BH602" s="217">
        <f>IF(N602="sníž. přenesená",J602,0)</f>
        <v>0</v>
      </c>
      <c r="BI602" s="217">
        <f>IF(N602="nulová",J602,0)</f>
        <v>0</v>
      </c>
      <c r="BJ602" s="18" t="s">
        <v>80</v>
      </c>
      <c r="BK602" s="217">
        <f>ROUND(I602*H602,2)</f>
        <v>0</v>
      </c>
      <c r="BL602" s="18" t="s">
        <v>238</v>
      </c>
      <c r="BM602" s="216" t="s">
        <v>1070</v>
      </c>
    </row>
    <row r="603" s="13" customFormat="1">
      <c r="A603" s="13"/>
      <c r="B603" s="223"/>
      <c r="C603" s="224"/>
      <c r="D603" s="225" t="s">
        <v>155</v>
      </c>
      <c r="E603" s="224"/>
      <c r="F603" s="227" t="s">
        <v>1071</v>
      </c>
      <c r="G603" s="224"/>
      <c r="H603" s="228">
        <v>25.739999999999998</v>
      </c>
      <c r="I603" s="229"/>
      <c r="J603" s="224"/>
      <c r="K603" s="224"/>
      <c r="L603" s="230"/>
      <c r="M603" s="231"/>
      <c r="N603" s="232"/>
      <c r="O603" s="232"/>
      <c r="P603" s="232"/>
      <c r="Q603" s="232"/>
      <c r="R603" s="232"/>
      <c r="S603" s="232"/>
      <c r="T603" s="23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4" t="s">
        <v>155</v>
      </c>
      <c r="AU603" s="234" t="s">
        <v>82</v>
      </c>
      <c r="AV603" s="13" t="s">
        <v>82</v>
      </c>
      <c r="AW603" s="13" t="s">
        <v>4</v>
      </c>
      <c r="AX603" s="13" t="s">
        <v>80</v>
      </c>
      <c r="AY603" s="234" t="s">
        <v>144</v>
      </c>
    </row>
    <row r="604" s="2" customFormat="1" ht="14.4" customHeight="1">
      <c r="A604" s="39"/>
      <c r="B604" s="40"/>
      <c r="C604" s="205" t="s">
        <v>1072</v>
      </c>
      <c r="D604" s="205" t="s">
        <v>146</v>
      </c>
      <c r="E604" s="206" t="s">
        <v>1073</v>
      </c>
      <c r="F604" s="207" t="s">
        <v>1074</v>
      </c>
      <c r="G604" s="208" t="s">
        <v>436</v>
      </c>
      <c r="H604" s="209">
        <v>27</v>
      </c>
      <c r="I604" s="210"/>
      <c r="J604" s="211">
        <f>ROUND(I604*H604,2)</f>
        <v>0</v>
      </c>
      <c r="K604" s="207" t="s">
        <v>150</v>
      </c>
      <c r="L604" s="45"/>
      <c r="M604" s="212" t="s">
        <v>19</v>
      </c>
      <c r="N604" s="213" t="s">
        <v>43</v>
      </c>
      <c r="O604" s="85"/>
      <c r="P604" s="214">
        <f>O604*H604</f>
        <v>0</v>
      </c>
      <c r="Q604" s="214">
        <v>0.00055000000000000003</v>
      </c>
      <c r="R604" s="214">
        <f>Q604*H604</f>
        <v>0.01485</v>
      </c>
      <c r="S604" s="214">
        <v>0</v>
      </c>
      <c r="T604" s="215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16" t="s">
        <v>238</v>
      </c>
      <c r="AT604" s="216" t="s">
        <v>146</v>
      </c>
      <c r="AU604" s="216" t="s">
        <v>82</v>
      </c>
      <c r="AY604" s="18" t="s">
        <v>144</v>
      </c>
      <c r="BE604" s="217">
        <f>IF(N604="základní",J604,0)</f>
        <v>0</v>
      </c>
      <c r="BF604" s="217">
        <f>IF(N604="snížená",J604,0)</f>
        <v>0</v>
      </c>
      <c r="BG604" s="217">
        <f>IF(N604="zákl. přenesená",J604,0)</f>
        <v>0</v>
      </c>
      <c r="BH604" s="217">
        <f>IF(N604="sníž. přenesená",J604,0)</f>
        <v>0</v>
      </c>
      <c r="BI604" s="217">
        <f>IF(N604="nulová",J604,0)</f>
        <v>0</v>
      </c>
      <c r="BJ604" s="18" t="s">
        <v>80</v>
      </c>
      <c r="BK604" s="217">
        <f>ROUND(I604*H604,2)</f>
        <v>0</v>
      </c>
      <c r="BL604" s="18" t="s">
        <v>238</v>
      </c>
      <c r="BM604" s="216" t="s">
        <v>1075</v>
      </c>
    </row>
    <row r="605" s="2" customFormat="1">
      <c r="A605" s="39"/>
      <c r="B605" s="40"/>
      <c r="C605" s="41"/>
      <c r="D605" s="218" t="s">
        <v>153</v>
      </c>
      <c r="E605" s="41"/>
      <c r="F605" s="219" t="s">
        <v>1076</v>
      </c>
      <c r="G605" s="41"/>
      <c r="H605" s="41"/>
      <c r="I605" s="220"/>
      <c r="J605" s="41"/>
      <c r="K605" s="41"/>
      <c r="L605" s="45"/>
      <c r="M605" s="221"/>
      <c r="N605" s="222"/>
      <c r="O605" s="85"/>
      <c r="P605" s="85"/>
      <c r="Q605" s="85"/>
      <c r="R605" s="85"/>
      <c r="S605" s="85"/>
      <c r="T605" s="86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153</v>
      </c>
      <c r="AU605" s="18" t="s">
        <v>82</v>
      </c>
    </row>
    <row r="606" s="2" customFormat="1" ht="14.4" customHeight="1">
      <c r="A606" s="39"/>
      <c r="B606" s="40"/>
      <c r="C606" s="205" t="s">
        <v>1077</v>
      </c>
      <c r="D606" s="205" t="s">
        <v>146</v>
      </c>
      <c r="E606" s="206" t="s">
        <v>1078</v>
      </c>
      <c r="F606" s="207" t="s">
        <v>1079</v>
      </c>
      <c r="G606" s="208" t="s">
        <v>436</v>
      </c>
      <c r="H606" s="209">
        <v>15.6</v>
      </c>
      <c r="I606" s="210"/>
      <c r="J606" s="211">
        <f>ROUND(I606*H606,2)</f>
        <v>0</v>
      </c>
      <c r="K606" s="207" t="s">
        <v>150</v>
      </c>
      <c r="L606" s="45"/>
      <c r="M606" s="212" t="s">
        <v>19</v>
      </c>
      <c r="N606" s="213" t="s">
        <v>43</v>
      </c>
      <c r="O606" s="85"/>
      <c r="P606" s="214">
        <f>O606*H606</f>
        <v>0</v>
      </c>
      <c r="Q606" s="214">
        <v>0.00050000000000000001</v>
      </c>
      <c r="R606" s="214">
        <f>Q606*H606</f>
        <v>0.0077999999999999996</v>
      </c>
      <c r="S606" s="214">
        <v>0</v>
      </c>
      <c r="T606" s="215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16" t="s">
        <v>238</v>
      </c>
      <c r="AT606" s="216" t="s">
        <v>146</v>
      </c>
      <c r="AU606" s="216" t="s">
        <v>82</v>
      </c>
      <c r="AY606" s="18" t="s">
        <v>144</v>
      </c>
      <c r="BE606" s="217">
        <f>IF(N606="základní",J606,0)</f>
        <v>0</v>
      </c>
      <c r="BF606" s="217">
        <f>IF(N606="snížená",J606,0)</f>
        <v>0</v>
      </c>
      <c r="BG606" s="217">
        <f>IF(N606="zákl. přenesená",J606,0)</f>
        <v>0</v>
      </c>
      <c r="BH606" s="217">
        <f>IF(N606="sníž. přenesená",J606,0)</f>
        <v>0</v>
      </c>
      <c r="BI606" s="217">
        <f>IF(N606="nulová",J606,0)</f>
        <v>0</v>
      </c>
      <c r="BJ606" s="18" t="s">
        <v>80</v>
      </c>
      <c r="BK606" s="217">
        <f>ROUND(I606*H606,2)</f>
        <v>0</v>
      </c>
      <c r="BL606" s="18" t="s">
        <v>238</v>
      </c>
      <c r="BM606" s="216" t="s">
        <v>1080</v>
      </c>
    </row>
    <row r="607" s="2" customFormat="1">
      <c r="A607" s="39"/>
      <c r="B607" s="40"/>
      <c r="C607" s="41"/>
      <c r="D607" s="218" t="s">
        <v>153</v>
      </c>
      <c r="E607" s="41"/>
      <c r="F607" s="219" t="s">
        <v>1081</v>
      </c>
      <c r="G607" s="41"/>
      <c r="H607" s="41"/>
      <c r="I607" s="220"/>
      <c r="J607" s="41"/>
      <c r="K607" s="41"/>
      <c r="L607" s="45"/>
      <c r="M607" s="221"/>
      <c r="N607" s="222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153</v>
      </c>
      <c r="AU607" s="18" t="s">
        <v>82</v>
      </c>
    </row>
    <row r="608" s="2" customFormat="1" ht="22.2" customHeight="1">
      <c r="A608" s="39"/>
      <c r="B608" s="40"/>
      <c r="C608" s="205" t="s">
        <v>1082</v>
      </c>
      <c r="D608" s="205" t="s">
        <v>146</v>
      </c>
      <c r="E608" s="206" t="s">
        <v>1083</v>
      </c>
      <c r="F608" s="207" t="s">
        <v>1084</v>
      </c>
      <c r="G608" s="208" t="s">
        <v>754</v>
      </c>
      <c r="H608" s="266"/>
      <c r="I608" s="210"/>
      <c r="J608" s="211">
        <f>ROUND(I608*H608,2)</f>
        <v>0</v>
      </c>
      <c r="K608" s="207" t="s">
        <v>150</v>
      </c>
      <c r="L608" s="45"/>
      <c r="M608" s="212" t="s">
        <v>19</v>
      </c>
      <c r="N608" s="213" t="s">
        <v>43</v>
      </c>
      <c r="O608" s="85"/>
      <c r="P608" s="214">
        <f>O608*H608</f>
        <v>0</v>
      </c>
      <c r="Q608" s="214">
        <v>0</v>
      </c>
      <c r="R608" s="214">
        <f>Q608*H608</f>
        <v>0</v>
      </c>
      <c r="S608" s="214">
        <v>0</v>
      </c>
      <c r="T608" s="215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16" t="s">
        <v>238</v>
      </c>
      <c r="AT608" s="216" t="s">
        <v>146</v>
      </c>
      <c r="AU608" s="216" t="s">
        <v>82</v>
      </c>
      <c r="AY608" s="18" t="s">
        <v>144</v>
      </c>
      <c r="BE608" s="217">
        <f>IF(N608="základní",J608,0)</f>
        <v>0</v>
      </c>
      <c r="BF608" s="217">
        <f>IF(N608="snížená",J608,0)</f>
        <v>0</v>
      </c>
      <c r="BG608" s="217">
        <f>IF(N608="zákl. přenesená",J608,0)</f>
        <v>0</v>
      </c>
      <c r="BH608" s="217">
        <f>IF(N608="sníž. přenesená",J608,0)</f>
        <v>0</v>
      </c>
      <c r="BI608" s="217">
        <f>IF(N608="nulová",J608,0)</f>
        <v>0</v>
      </c>
      <c r="BJ608" s="18" t="s">
        <v>80</v>
      </c>
      <c r="BK608" s="217">
        <f>ROUND(I608*H608,2)</f>
        <v>0</v>
      </c>
      <c r="BL608" s="18" t="s">
        <v>238</v>
      </c>
      <c r="BM608" s="216" t="s">
        <v>1085</v>
      </c>
    </row>
    <row r="609" s="2" customFormat="1">
      <c r="A609" s="39"/>
      <c r="B609" s="40"/>
      <c r="C609" s="41"/>
      <c r="D609" s="218" t="s">
        <v>153</v>
      </c>
      <c r="E609" s="41"/>
      <c r="F609" s="219" t="s">
        <v>1086</v>
      </c>
      <c r="G609" s="41"/>
      <c r="H609" s="41"/>
      <c r="I609" s="220"/>
      <c r="J609" s="41"/>
      <c r="K609" s="41"/>
      <c r="L609" s="45"/>
      <c r="M609" s="221"/>
      <c r="N609" s="222"/>
      <c r="O609" s="85"/>
      <c r="P609" s="85"/>
      <c r="Q609" s="85"/>
      <c r="R609" s="85"/>
      <c r="S609" s="85"/>
      <c r="T609" s="86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153</v>
      </c>
      <c r="AU609" s="18" t="s">
        <v>82</v>
      </c>
    </row>
    <row r="610" s="12" customFormat="1" ht="22.8" customHeight="1">
      <c r="A610" s="12"/>
      <c r="B610" s="189"/>
      <c r="C610" s="190"/>
      <c r="D610" s="191" t="s">
        <v>71</v>
      </c>
      <c r="E610" s="203" t="s">
        <v>1087</v>
      </c>
      <c r="F610" s="203" t="s">
        <v>1088</v>
      </c>
      <c r="G610" s="190"/>
      <c r="H610" s="190"/>
      <c r="I610" s="193"/>
      <c r="J610" s="204">
        <f>BK610</f>
        <v>0</v>
      </c>
      <c r="K610" s="190"/>
      <c r="L610" s="195"/>
      <c r="M610" s="196"/>
      <c r="N610" s="197"/>
      <c r="O610" s="197"/>
      <c r="P610" s="198">
        <f>SUM(P611:P615)</f>
        <v>0</v>
      </c>
      <c r="Q610" s="197"/>
      <c r="R610" s="198">
        <f>SUM(R611:R615)</f>
        <v>0.0031824000000000002</v>
      </c>
      <c r="S610" s="197"/>
      <c r="T610" s="199">
        <f>SUM(T611:T615)</f>
        <v>0</v>
      </c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R610" s="200" t="s">
        <v>82</v>
      </c>
      <c r="AT610" s="201" t="s">
        <v>71</v>
      </c>
      <c r="AU610" s="201" t="s">
        <v>80</v>
      </c>
      <c r="AY610" s="200" t="s">
        <v>144</v>
      </c>
      <c r="BK610" s="202">
        <f>SUM(BK611:BK615)</f>
        <v>0</v>
      </c>
    </row>
    <row r="611" s="2" customFormat="1" ht="14.4" customHeight="1">
      <c r="A611" s="39"/>
      <c r="B611" s="40"/>
      <c r="C611" s="205" t="s">
        <v>1089</v>
      </c>
      <c r="D611" s="205" t="s">
        <v>146</v>
      </c>
      <c r="E611" s="206" t="s">
        <v>1090</v>
      </c>
      <c r="F611" s="207" t="s">
        <v>1091</v>
      </c>
      <c r="G611" s="208" t="s">
        <v>149</v>
      </c>
      <c r="H611" s="209">
        <v>3.1200000000000001</v>
      </c>
      <c r="I611" s="210"/>
      <c r="J611" s="211">
        <f>ROUND(I611*H611,2)</f>
        <v>0</v>
      </c>
      <c r="K611" s="207" t="s">
        <v>150</v>
      </c>
      <c r="L611" s="45"/>
      <c r="M611" s="212" t="s">
        <v>19</v>
      </c>
      <c r="N611" s="213" t="s">
        <v>43</v>
      </c>
      <c r="O611" s="85"/>
      <c r="P611" s="214">
        <f>O611*H611</f>
        <v>0</v>
      </c>
      <c r="Q611" s="214">
        <v>0.00036000000000000002</v>
      </c>
      <c r="R611" s="214">
        <f>Q611*H611</f>
        <v>0.0011232000000000002</v>
      </c>
      <c r="S611" s="214">
        <v>0</v>
      </c>
      <c r="T611" s="215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16" t="s">
        <v>238</v>
      </c>
      <c r="AT611" s="216" t="s">
        <v>146</v>
      </c>
      <c r="AU611" s="216" t="s">
        <v>82</v>
      </c>
      <c r="AY611" s="18" t="s">
        <v>144</v>
      </c>
      <c r="BE611" s="217">
        <f>IF(N611="základní",J611,0)</f>
        <v>0</v>
      </c>
      <c r="BF611" s="217">
        <f>IF(N611="snížená",J611,0)</f>
        <v>0</v>
      </c>
      <c r="BG611" s="217">
        <f>IF(N611="zákl. přenesená",J611,0)</f>
        <v>0</v>
      </c>
      <c r="BH611" s="217">
        <f>IF(N611="sníž. přenesená",J611,0)</f>
        <v>0</v>
      </c>
      <c r="BI611" s="217">
        <f>IF(N611="nulová",J611,0)</f>
        <v>0</v>
      </c>
      <c r="BJ611" s="18" t="s">
        <v>80</v>
      </c>
      <c r="BK611" s="217">
        <f>ROUND(I611*H611,2)</f>
        <v>0</v>
      </c>
      <c r="BL611" s="18" t="s">
        <v>238</v>
      </c>
      <c r="BM611" s="216" t="s">
        <v>1092</v>
      </c>
    </row>
    <row r="612" s="2" customFormat="1">
      <c r="A612" s="39"/>
      <c r="B612" s="40"/>
      <c r="C612" s="41"/>
      <c r="D612" s="218" t="s">
        <v>153</v>
      </c>
      <c r="E612" s="41"/>
      <c r="F612" s="219" t="s">
        <v>1093</v>
      </c>
      <c r="G612" s="41"/>
      <c r="H612" s="41"/>
      <c r="I612" s="220"/>
      <c r="J612" s="41"/>
      <c r="K612" s="41"/>
      <c r="L612" s="45"/>
      <c r="M612" s="221"/>
      <c r="N612" s="222"/>
      <c r="O612" s="85"/>
      <c r="P612" s="85"/>
      <c r="Q612" s="85"/>
      <c r="R612" s="85"/>
      <c r="S612" s="85"/>
      <c r="T612" s="86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153</v>
      </c>
      <c r="AU612" s="18" t="s">
        <v>82</v>
      </c>
    </row>
    <row r="613" s="13" customFormat="1">
      <c r="A613" s="13"/>
      <c r="B613" s="223"/>
      <c r="C613" s="224"/>
      <c r="D613" s="225" t="s">
        <v>155</v>
      </c>
      <c r="E613" s="226" t="s">
        <v>19</v>
      </c>
      <c r="F613" s="227" t="s">
        <v>1094</v>
      </c>
      <c r="G613" s="224"/>
      <c r="H613" s="228">
        <v>3.1200000000000001</v>
      </c>
      <c r="I613" s="229"/>
      <c r="J613" s="224"/>
      <c r="K613" s="224"/>
      <c r="L613" s="230"/>
      <c r="M613" s="231"/>
      <c r="N613" s="232"/>
      <c r="O613" s="232"/>
      <c r="P613" s="232"/>
      <c r="Q613" s="232"/>
      <c r="R613" s="232"/>
      <c r="S613" s="232"/>
      <c r="T613" s="23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4" t="s">
        <v>155</v>
      </c>
      <c r="AU613" s="234" t="s">
        <v>82</v>
      </c>
      <c r="AV613" s="13" t="s">
        <v>82</v>
      </c>
      <c r="AW613" s="13" t="s">
        <v>33</v>
      </c>
      <c r="AX613" s="13" t="s">
        <v>80</v>
      </c>
      <c r="AY613" s="234" t="s">
        <v>144</v>
      </c>
    </row>
    <row r="614" s="2" customFormat="1" ht="14.4" customHeight="1">
      <c r="A614" s="39"/>
      <c r="B614" s="40"/>
      <c r="C614" s="205" t="s">
        <v>1095</v>
      </c>
      <c r="D614" s="205" t="s">
        <v>146</v>
      </c>
      <c r="E614" s="206" t="s">
        <v>1096</v>
      </c>
      <c r="F614" s="207" t="s">
        <v>1097</v>
      </c>
      <c r="G614" s="208" t="s">
        <v>149</v>
      </c>
      <c r="H614" s="209">
        <v>3.1200000000000001</v>
      </c>
      <c r="I614" s="210"/>
      <c r="J614" s="211">
        <f>ROUND(I614*H614,2)</f>
        <v>0</v>
      </c>
      <c r="K614" s="207" t="s">
        <v>150</v>
      </c>
      <c r="L614" s="45"/>
      <c r="M614" s="212" t="s">
        <v>19</v>
      </c>
      <c r="N614" s="213" t="s">
        <v>43</v>
      </c>
      <c r="O614" s="85"/>
      <c r="P614" s="214">
        <f>O614*H614</f>
        <v>0</v>
      </c>
      <c r="Q614" s="214">
        <v>0.00066</v>
      </c>
      <c r="R614" s="214">
        <f>Q614*H614</f>
        <v>0.0020592000000000002</v>
      </c>
      <c r="S614" s="214">
        <v>0</v>
      </c>
      <c r="T614" s="215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16" t="s">
        <v>238</v>
      </c>
      <c r="AT614" s="216" t="s">
        <v>146</v>
      </c>
      <c r="AU614" s="216" t="s">
        <v>82</v>
      </c>
      <c r="AY614" s="18" t="s">
        <v>144</v>
      </c>
      <c r="BE614" s="217">
        <f>IF(N614="základní",J614,0)</f>
        <v>0</v>
      </c>
      <c r="BF614" s="217">
        <f>IF(N614="snížená",J614,0)</f>
        <v>0</v>
      </c>
      <c r="BG614" s="217">
        <f>IF(N614="zákl. přenesená",J614,0)</f>
        <v>0</v>
      </c>
      <c r="BH614" s="217">
        <f>IF(N614="sníž. přenesená",J614,0)</f>
        <v>0</v>
      </c>
      <c r="BI614" s="217">
        <f>IF(N614="nulová",J614,0)</f>
        <v>0</v>
      </c>
      <c r="BJ614" s="18" t="s">
        <v>80</v>
      </c>
      <c r="BK614" s="217">
        <f>ROUND(I614*H614,2)</f>
        <v>0</v>
      </c>
      <c r="BL614" s="18" t="s">
        <v>238</v>
      </c>
      <c r="BM614" s="216" t="s">
        <v>1098</v>
      </c>
    </row>
    <row r="615" s="2" customFormat="1">
      <c r="A615" s="39"/>
      <c r="B615" s="40"/>
      <c r="C615" s="41"/>
      <c r="D615" s="218" t="s">
        <v>153</v>
      </c>
      <c r="E615" s="41"/>
      <c r="F615" s="219" t="s">
        <v>1099</v>
      </c>
      <c r="G615" s="41"/>
      <c r="H615" s="41"/>
      <c r="I615" s="220"/>
      <c r="J615" s="41"/>
      <c r="K615" s="41"/>
      <c r="L615" s="45"/>
      <c r="M615" s="221"/>
      <c r="N615" s="222"/>
      <c r="O615" s="85"/>
      <c r="P615" s="85"/>
      <c r="Q615" s="85"/>
      <c r="R615" s="85"/>
      <c r="S615" s="85"/>
      <c r="T615" s="86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153</v>
      </c>
      <c r="AU615" s="18" t="s">
        <v>82</v>
      </c>
    </row>
    <row r="616" s="12" customFormat="1" ht="22.8" customHeight="1">
      <c r="A616" s="12"/>
      <c r="B616" s="189"/>
      <c r="C616" s="190"/>
      <c r="D616" s="191" t="s">
        <v>71</v>
      </c>
      <c r="E616" s="203" t="s">
        <v>1100</v>
      </c>
      <c r="F616" s="203" t="s">
        <v>1101</v>
      </c>
      <c r="G616" s="190"/>
      <c r="H616" s="190"/>
      <c r="I616" s="193"/>
      <c r="J616" s="204">
        <f>BK616</f>
        <v>0</v>
      </c>
      <c r="K616" s="190"/>
      <c r="L616" s="195"/>
      <c r="M616" s="196"/>
      <c r="N616" s="197"/>
      <c r="O616" s="197"/>
      <c r="P616" s="198">
        <f>SUM(P617:P654)</f>
        <v>0</v>
      </c>
      <c r="Q616" s="197"/>
      <c r="R616" s="198">
        <f>SUM(R617:R654)</f>
        <v>3.1748696000000001</v>
      </c>
      <c r="S616" s="197"/>
      <c r="T616" s="199">
        <f>SUM(T617:T654)</f>
        <v>0.66800660000000001</v>
      </c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R616" s="200" t="s">
        <v>82</v>
      </c>
      <c r="AT616" s="201" t="s">
        <v>71</v>
      </c>
      <c r="AU616" s="201" t="s">
        <v>80</v>
      </c>
      <c r="AY616" s="200" t="s">
        <v>144</v>
      </c>
      <c r="BK616" s="202">
        <f>SUM(BK617:BK654)</f>
        <v>0</v>
      </c>
    </row>
    <row r="617" s="2" customFormat="1" ht="14.4" customHeight="1">
      <c r="A617" s="39"/>
      <c r="B617" s="40"/>
      <c r="C617" s="205" t="s">
        <v>1102</v>
      </c>
      <c r="D617" s="205" t="s">
        <v>146</v>
      </c>
      <c r="E617" s="206" t="s">
        <v>1103</v>
      </c>
      <c r="F617" s="207" t="s">
        <v>1104</v>
      </c>
      <c r="G617" s="208" t="s">
        <v>149</v>
      </c>
      <c r="H617" s="209">
        <v>2154.8600000000001</v>
      </c>
      <c r="I617" s="210"/>
      <c r="J617" s="211">
        <f>ROUND(I617*H617,2)</f>
        <v>0</v>
      </c>
      <c r="K617" s="207" t="s">
        <v>150</v>
      </c>
      <c r="L617" s="45"/>
      <c r="M617" s="212" t="s">
        <v>19</v>
      </c>
      <c r="N617" s="213" t="s">
        <v>43</v>
      </c>
      <c r="O617" s="85"/>
      <c r="P617" s="214">
        <f>O617*H617</f>
        <v>0</v>
      </c>
      <c r="Q617" s="214">
        <v>0.001</v>
      </c>
      <c r="R617" s="214">
        <f>Q617*H617</f>
        <v>2.1548600000000002</v>
      </c>
      <c r="S617" s="214">
        <v>0.00031</v>
      </c>
      <c r="T617" s="215">
        <f>S617*H617</f>
        <v>0.66800660000000001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16" t="s">
        <v>238</v>
      </c>
      <c r="AT617" s="216" t="s">
        <v>146</v>
      </c>
      <c r="AU617" s="216" t="s">
        <v>82</v>
      </c>
      <c r="AY617" s="18" t="s">
        <v>144</v>
      </c>
      <c r="BE617" s="217">
        <f>IF(N617="základní",J617,0)</f>
        <v>0</v>
      </c>
      <c r="BF617" s="217">
        <f>IF(N617="snížená",J617,0)</f>
        <v>0</v>
      </c>
      <c r="BG617" s="217">
        <f>IF(N617="zákl. přenesená",J617,0)</f>
        <v>0</v>
      </c>
      <c r="BH617" s="217">
        <f>IF(N617="sníž. přenesená",J617,0)</f>
        <v>0</v>
      </c>
      <c r="BI617" s="217">
        <f>IF(N617="nulová",J617,0)</f>
        <v>0</v>
      </c>
      <c r="BJ617" s="18" t="s">
        <v>80</v>
      </c>
      <c r="BK617" s="217">
        <f>ROUND(I617*H617,2)</f>
        <v>0</v>
      </c>
      <c r="BL617" s="18" t="s">
        <v>238</v>
      </c>
      <c r="BM617" s="216" t="s">
        <v>1105</v>
      </c>
    </row>
    <row r="618" s="2" customFormat="1">
      <c r="A618" s="39"/>
      <c r="B618" s="40"/>
      <c r="C618" s="41"/>
      <c r="D618" s="218" t="s">
        <v>153</v>
      </c>
      <c r="E618" s="41"/>
      <c r="F618" s="219" t="s">
        <v>1106</v>
      </c>
      <c r="G618" s="41"/>
      <c r="H618" s="41"/>
      <c r="I618" s="220"/>
      <c r="J618" s="41"/>
      <c r="K618" s="41"/>
      <c r="L618" s="45"/>
      <c r="M618" s="221"/>
      <c r="N618" s="222"/>
      <c r="O618" s="85"/>
      <c r="P618" s="85"/>
      <c r="Q618" s="85"/>
      <c r="R618" s="85"/>
      <c r="S618" s="85"/>
      <c r="T618" s="86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153</v>
      </c>
      <c r="AU618" s="18" t="s">
        <v>82</v>
      </c>
    </row>
    <row r="619" s="13" customFormat="1">
      <c r="A619" s="13"/>
      <c r="B619" s="223"/>
      <c r="C619" s="224"/>
      <c r="D619" s="225" t="s">
        <v>155</v>
      </c>
      <c r="E619" s="226" t="s">
        <v>19</v>
      </c>
      <c r="F619" s="227" t="s">
        <v>1107</v>
      </c>
      <c r="G619" s="224"/>
      <c r="H619" s="228">
        <v>73.060000000000002</v>
      </c>
      <c r="I619" s="229"/>
      <c r="J619" s="224"/>
      <c r="K619" s="224"/>
      <c r="L619" s="230"/>
      <c r="M619" s="231"/>
      <c r="N619" s="232"/>
      <c r="O619" s="232"/>
      <c r="P619" s="232"/>
      <c r="Q619" s="232"/>
      <c r="R619" s="232"/>
      <c r="S619" s="232"/>
      <c r="T619" s="23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4" t="s">
        <v>155</v>
      </c>
      <c r="AU619" s="234" t="s">
        <v>82</v>
      </c>
      <c r="AV619" s="13" t="s">
        <v>82</v>
      </c>
      <c r="AW619" s="13" t="s">
        <v>33</v>
      </c>
      <c r="AX619" s="13" t="s">
        <v>72</v>
      </c>
      <c r="AY619" s="234" t="s">
        <v>144</v>
      </c>
    </row>
    <row r="620" s="13" customFormat="1">
      <c r="A620" s="13"/>
      <c r="B620" s="223"/>
      <c r="C620" s="224"/>
      <c r="D620" s="225" t="s">
        <v>155</v>
      </c>
      <c r="E620" s="226" t="s">
        <v>19</v>
      </c>
      <c r="F620" s="227" t="s">
        <v>1108</v>
      </c>
      <c r="G620" s="224"/>
      <c r="H620" s="228">
        <v>112.64</v>
      </c>
      <c r="I620" s="229"/>
      <c r="J620" s="224"/>
      <c r="K620" s="224"/>
      <c r="L620" s="230"/>
      <c r="M620" s="231"/>
      <c r="N620" s="232"/>
      <c r="O620" s="232"/>
      <c r="P620" s="232"/>
      <c r="Q620" s="232"/>
      <c r="R620" s="232"/>
      <c r="S620" s="232"/>
      <c r="T620" s="23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4" t="s">
        <v>155</v>
      </c>
      <c r="AU620" s="234" t="s">
        <v>82</v>
      </c>
      <c r="AV620" s="13" t="s">
        <v>82</v>
      </c>
      <c r="AW620" s="13" t="s">
        <v>33</v>
      </c>
      <c r="AX620" s="13" t="s">
        <v>72</v>
      </c>
      <c r="AY620" s="234" t="s">
        <v>144</v>
      </c>
    </row>
    <row r="621" s="13" customFormat="1">
      <c r="A621" s="13"/>
      <c r="B621" s="223"/>
      <c r="C621" s="224"/>
      <c r="D621" s="225" t="s">
        <v>155</v>
      </c>
      <c r="E621" s="226" t="s">
        <v>19</v>
      </c>
      <c r="F621" s="227" t="s">
        <v>1109</v>
      </c>
      <c r="G621" s="224"/>
      <c r="H621" s="228">
        <v>321.61000000000001</v>
      </c>
      <c r="I621" s="229"/>
      <c r="J621" s="224"/>
      <c r="K621" s="224"/>
      <c r="L621" s="230"/>
      <c r="M621" s="231"/>
      <c r="N621" s="232"/>
      <c r="O621" s="232"/>
      <c r="P621" s="232"/>
      <c r="Q621" s="232"/>
      <c r="R621" s="232"/>
      <c r="S621" s="232"/>
      <c r="T621" s="23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4" t="s">
        <v>155</v>
      </c>
      <c r="AU621" s="234" t="s">
        <v>82</v>
      </c>
      <c r="AV621" s="13" t="s">
        <v>82</v>
      </c>
      <c r="AW621" s="13" t="s">
        <v>33</v>
      </c>
      <c r="AX621" s="13" t="s">
        <v>72</v>
      </c>
      <c r="AY621" s="234" t="s">
        <v>144</v>
      </c>
    </row>
    <row r="622" s="13" customFormat="1">
      <c r="A622" s="13"/>
      <c r="B622" s="223"/>
      <c r="C622" s="224"/>
      <c r="D622" s="225" t="s">
        <v>155</v>
      </c>
      <c r="E622" s="226" t="s">
        <v>19</v>
      </c>
      <c r="F622" s="227" t="s">
        <v>1110</v>
      </c>
      <c r="G622" s="224"/>
      <c r="H622" s="228">
        <v>656.85000000000002</v>
      </c>
      <c r="I622" s="229"/>
      <c r="J622" s="224"/>
      <c r="K622" s="224"/>
      <c r="L622" s="230"/>
      <c r="M622" s="231"/>
      <c r="N622" s="232"/>
      <c r="O622" s="232"/>
      <c r="P622" s="232"/>
      <c r="Q622" s="232"/>
      <c r="R622" s="232"/>
      <c r="S622" s="232"/>
      <c r="T622" s="23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4" t="s">
        <v>155</v>
      </c>
      <c r="AU622" s="234" t="s">
        <v>82</v>
      </c>
      <c r="AV622" s="13" t="s">
        <v>82</v>
      </c>
      <c r="AW622" s="13" t="s">
        <v>33</v>
      </c>
      <c r="AX622" s="13" t="s">
        <v>72</v>
      </c>
      <c r="AY622" s="234" t="s">
        <v>144</v>
      </c>
    </row>
    <row r="623" s="13" customFormat="1">
      <c r="A623" s="13"/>
      <c r="B623" s="223"/>
      <c r="C623" s="224"/>
      <c r="D623" s="225" t="s">
        <v>155</v>
      </c>
      <c r="E623" s="226" t="s">
        <v>19</v>
      </c>
      <c r="F623" s="227" t="s">
        <v>1111</v>
      </c>
      <c r="G623" s="224"/>
      <c r="H623" s="228">
        <v>321.49000000000001</v>
      </c>
      <c r="I623" s="229"/>
      <c r="J623" s="224"/>
      <c r="K623" s="224"/>
      <c r="L623" s="230"/>
      <c r="M623" s="231"/>
      <c r="N623" s="232"/>
      <c r="O623" s="232"/>
      <c r="P623" s="232"/>
      <c r="Q623" s="232"/>
      <c r="R623" s="232"/>
      <c r="S623" s="232"/>
      <c r="T623" s="23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4" t="s">
        <v>155</v>
      </c>
      <c r="AU623" s="234" t="s">
        <v>82</v>
      </c>
      <c r="AV623" s="13" t="s">
        <v>82</v>
      </c>
      <c r="AW623" s="13" t="s">
        <v>33</v>
      </c>
      <c r="AX623" s="13" t="s">
        <v>72</v>
      </c>
      <c r="AY623" s="234" t="s">
        <v>144</v>
      </c>
    </row>
    <row r="624" s="13" customFormat="1">
      <c r="A624" s="13"/>
      <c r="B624" s="223"/>
      <c r="C624" s="224"/>
      <c r="D624" s="225" t="s">
        <v>155</v>
      </c>
      <c r="E624" s="226" t="s">
        <v>19</v>
      </c>
      <c r="F624" s="227" t="s">
        <v>1112</v>
      </c>
      <c r="G624" s="224"/>
      <c r="H624" s="228">
        <v>669.21000000000004</v>
      </c>
      <c r="I624" s="229"/>
      <c r="J624" s="224"/>
      <c r="K624" s="224"/>
      <c r="L624" s="230"/>
      <c r="M624" s="231"/>
      <c r="N624" s="232"/>
      <c r="O624" s="232"/>
      <c r="P624" s="232"/>
      <c r="Q624" s="232"/>
      <c r="R624" s="232"/>
      <c r="S624" s="232"/>
      <c r="T624" s="23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4" t="s">
        <v>155</v>
      </c>
      <c r="AU624" s="234" t="s">
        <v>82</v>
      </c>
      <c r="AV624" s="13" t="s">
        <v>82</v>
      </c>
      <c r="AW624" s="13" t="s">
        <v>33</v>
      </c>
      <c r="AX624" s="13" t="s">
        <v>72</v>
      </c>
      <c r="AY624" s="234" t="s">
        <v>144</v>
      </c>
    </row>
    <row r="625" s="15" customFormat="1">
      <c r="A625" s="15"/>
      <c r="B625" s="245"/>
      <c r="C625" s="246"/>
      <c r="D625" s="225" t="s">
        <v>155</v>
      </c>
      <c r="E625" s="247" t="s">
        <v>19</v>
      </c>
      <c r="F625" s="248" t="s">
        <v>266</v>
      </c>
      <c r="G625" s="246"/>
      <c r="H625" s="249">
        <v>2154.8600000000001</v>
      </c>
      <c r="I625" s="250"/>
      <c r="J625" s="246"/>
      <c r="K625" s="246"/>
      <c r="L625" s="251"/>
      <c r="M625" s="252"/>
      <c r="N625" s="253"/>
      <c r="O625" s="253"/>
      <c r="P625" s="253"/>
      <c r="Q625" s="253"/>
      <c r="R625" s="253"/>
      <c r="S625" s="253"/>
      <c r="T625" s="254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55" t="s">
        <v>155</v>
      </c>
      <c r="AU625" s="255" t="s">
        <v>82</v>
      </c>
      <c r="AV625" s="15" t="s">
        <v>151</v>
      </c>
      <c r="AW625" s="15" t="s">
        <v>33</v>
      </c>
      <c r="AX625" s="15" t="s">
        <v>80</v>
      </c>
      <c r="AY625" s="255" t="s">
        <v>144</v>
      </c>
    </row>
    <row r="626" s="2" customFormat="1" ht="14.4" customHeight="1">
      <c r="A626" s="39"/>
      <c r="B626" s="40"/>
      <c r="C626" s="205" t="s">
        <v>1113</v>
      </c>
      <c r="D626" s="205" t="s">
        <v>146</v>
      </c>
      <c r="E626" s="206" t="s">
        <v>1114</v>
      </c>
      <c r="F626" s="207" t="s">
        <v>1115</v>
      </c>
      <c r="G626" s="208" t="s">
        <v>149</v>
      </c>
      <c r="H626" s="209">
        <v>2154.8600000000001</v>
      </c>
      <c r="I626" s="210"/>
      <c r="J626" s="211">
        <f>ROUND(I626*H626,2)</f>
        <v>0</v>
      </c>
      <c r="K626" s="207" t="s">
        <v>150</v>
      </c>
      <c r="L626" s="45"/>
      <c r="M626" s="212" t="s">
        <v>19</v>
      </c>
      <c r="N626" s="213" t="s">
        <v>43</v>
      </c>
      <c r="O626" s="85"/>
      <c r="P626" s="214">
        <f>O626*H626</f>
        <v>0</v>
      </c>
      <c r="Q626" s="214">
        <v>0.00020000000000000001</v>
      </c>
      <c r="R626" s="214">
        <f>Q626*H626</f>
        <v>0.43097200000000002</v>
      </c>
      <c r="S626" s="214">
        <v>0</v>
      </c>
      <c r="T626" s="215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16" t="s">
        <v>238</v>
      </c>
      <c r="AT626" s="216" t="s">
        <v>146</v>
      </c>
      <c r="AU626" s="216" t="s">
        <v>82</v>
      </c>
      <c r="AY626" s="18" t="s">
        <v>144</v>
      </c>
      <c r="BE626" s="217">
        <f>IF(N626="základní",J626,0)</f>
        <v>0</v>
      </c>
      <c r="BF626" s="217">
        <f>IF(N626="snížená",J626,0)</f>
        <v>0</v>
      </c>
      <c r="BG626" s="217">
        <f>IF(N626="zákl. přenesená",J626,0)</f>
        <v>0</v>
      </c>
      <c r="BH626" s="217">
        <f>IF(N626="sníž. přenesená",J626,0)</f>
        <v>0</v>
      </c>
      <c r="BI626" s="217">
        <f>IF(N626="nulová",J626,0)</f>
        <v>0</v>
      </c>
      <c r="BJ626" s="18" t="s">
        <v>80</v>
      </c>
      <c r="BK626" s="217">
        <f>ROUND(I626*H626,2)</f>
        <v>0</v>
      </c>
      <c r="BL626" s="18" t="s">
        <v>238</v>
      </c>
      <c r="BM626" s="216" t="s">
        <v>1116</v>
      </c>
    </row>
    <row r="627" s="2" customFormat="1">
      <c r="A627" s="39"/>
      <c r="B627" s="40"/>
      <c r="C627" s="41"/>
      <c r="D627" s="218" t="s">
        <v>153</v>
      </c>
      <c r="E627" s="41"/>
      <c r="F627" s="219" t="s">
        <v>1117</v>
      </c>
      <c r="G627" s="41"/>
      <c r="H627" s="41"/>
      <c r="I627" s="220"/>
      <c r="J627" s="41"/>
      <c r="K627" s="41"/>
      <c r="L627" s="45"/>
      <c r="M627" s="221"/>
      <c r="N627" s="222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153</v>
      </c>
      <c r="AU627" s="18" t="s">
        <v>82</v>
      </c>
    </row>
    <row r="628" s="13" customFormat="1">
      <c r="A628" s="13"/>
      <c r="B628" s="223"/>
      <c r="C628" s="224"/>
      <c r="D628" s="225" t="s">
        <v>155</v>
      </c>
      <c r="E628" s="226" t="s">
        <v>19</v>
      </c>
      <c r="F628" s="227" t="s">
        <v>1107</v>
      </c>
      <c r="G628" s="224"/>
      <c r="H628" s="228">
        <v>73.060000000000002</v>
      </c>
      <c r="I628" s="229"/>
      <c r="J628" s="224"/>
      <c r="K628" s="224"/>
      <c r="L628" s="230"/>
      <c r="M628" s="231"/>
      <c r="N628" s="232"/>
      <c r="O628" s="232"/>
      <c r="P628" s="232"/>
      <c r="Q628" s="232"/>
      <c r="R628" s="232"/>
      <c r="S628" s="232"/>
      <c r="T628" s="23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4" t="s">
        <v>155</v>
      </c>
      <c r="AU628" s="234" t="s">
        <v>82</v>
      </c>
      <c r="AV628" s="13" t="s">
        <v>82</v>
      </c>
      <c r="AW628" s="13" t="s">
        <v>33</v>
      </c>
      <c r="AX628" s="13" t="s">
        <v>72</v>
      </c>
      <c r="AY628" s="234" t="s">
        <v>144</v>
      </c>
    </row>
    <row r="629" s="13" customFormat="1">
      <c r="A629" s="13"/>
      <c r="B629" s="223"/>
      <c r="C629" s="224"/>
      <c r="D629" s="225" t="s">
        <v>155</v>
      </c>
      <c r="E629" s="226" t="s">
        <v>19</v>
      </c>
      <c r="F629" s="227" t="s">
        <v>1108</v>
      </c>
      <c r="G629" s="224"/>
      <c r="H629" s="228">
        <v>112.64</v>
      </c>
      <c r="I629" s="229"/>
      <c r="J629" s="224"/>
      <c r="K629" s="224"/>
      <c r="L629" s="230"/>
      <c r="M629" s="231"/>
      <c r="N629" s="232"/>
      <c r="O629" s="232"/>
      <c r="P629" s="232"/>
      <c r="Q629" s="232"/>
      <c r="R629" s="232"/>
      <c r="S629" s="232"/>
      <c r="T629" s="23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4" t="s">
        <v>155</v>
      </c>
      <c r="AU629" s="234" t="s">
        <v>82</v>
      </c>
      <c r="AV629" s="13" t="s">
        <v>82</v>
      </c>
      <c r="AW629" s="13" t="s">
        <v>33</v>
      </c>
      <c r="AX629" s="13" t="s">
        <v>72</v>
      </c>
      <c r="AY629" s="234" t="s">
        <v>144</v>
      </c>
    </row>
    <row r="630" s="13" customFormat="1">
      <c r="A630" s="13"/>
      <c r="B630" s="223"/>
      <c r="C630" s="224"/>
      <c r="D630" s="225" t="s">
        <v>155</v>
      </c>
      <c r="E630" s="226" t="s">
        <v>19</v>
      </c>
      <c r="F630" s="227" t="s">
        <v>1109</v>
      </c>
      <c r="G630" s="224"/>
      <c r="H630" s="228">
        <v>321.61000000000001</v>
      </c>
      <c r="I630" s="229"/>
      <c r="J630" s="224"/>
      <c r="K630" s="224"/>
      <c r="L630" s="230"/>
      <c r="M630" s="231"/>
      <c r="N630" s="232"/>
      <c r="O630" s="232"/>
      <c r="P630" s="232"/>
      <c r="Q630" s="232"/>
      <c r="R630" s="232"/>
      <c r="S630" s="232"/>
      <c r="T630" s="23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4" t="s">
        <v>155</v>
      </c>
      <c r="AU630" s="234" t="s">
        <v>82</v>
      </c>
      <c r="AV630" s="13" t="s">
        <v>82</v>
      </c>
      <c r="AW630" s="13" t="s">
        <v>33</v>
      </c>
      <c r="AX630" s="13" t="s">
        <v>72</v>
      </c>
      <c r="AY630" s="234" t="s">
        <v>144</v>
      </c>
    </row>
    <row r="631" s="13" customFormat="1">
      <c r="A631" s="13"/>
      <c r="B631" s="223"/>
      <c r="C631" s="224"/>
      <c r="D631" s="225" t="s">
        <v>155</v>
      </c>
      <c r="E631" s="226" t="s">
        <v>19</v>
      </c>
      <c r="F631" s="227" t="s">
        <v>1110</v>
      </c>
      <c r="G631" s="224"/>
      <c r="H631" s="228">
        <v>656.85000000000002</v>
      </c>
      <c r="I631" s="229"/>
      <c r="J631" s="224"/>
      <c r="K631" s="224"/>
      <c r="L631" s="230"/>
      <c r="M631" s="231"/>
      <c r="N631" s="232"/>
      <c r="O631" s="232"/>
      <c r="P631" s="232"/>
      <c r="Q631" s="232"/>
      <c r="R631" s="232"/>
      <c r="S631" s="232"/>
      <c r="T631" s="23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4" t="s">
        <v>155</v>
      </c>
      <c r="AU631" s="234" t="s">
        <v>82</v>
      </c>
      <c r="AV631" s="13" t="s">
        <v>82</v>
      </c>
      <c r="AW631" s="13" t="s">
        <v>33</v>
      </c>
      <c r="AX631" s="13" t="s">
        <v>72</v>
      </c>
      <c r="AY631" s="234" t="s">
        <v>144</v>
      </c>
    </row>
    <row r="632" s="13" customFormat="1">
      <c r="A632" s="13"/>
      <c r="B632" s="223"/>
      <c r="C632" s="224"/>
      <c r="D632" s="225" t="s">
        <v>155</v>
      </c>
      <c r="E632" s="226" t="s">
        <v>19</v>
      </c>
      <c r="F632" s="227" t="s">
        <v>1111</v>
      </c>
      <c r="G632" s="224"/>
      <c r="H632" s="228">
        <v>321.49000000000001</v>
      </c>
      <c r="I632" s="229"/>
      <c r="J632" s="224"/>
      <c r="K632" s="224"/>
      <c r="L632" s="230"/>
      <c r="M632" s="231"/>
      <c r="N632" s="232"/>
      <c r="O632" s="232"/>
      <c r="P632" s="232"/>
      <c r="Q632" s="232"/>
      <c r="R632" s="232"/>
      <c r="S632" s="232"/>
      <c r="T632" s="23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4" t="s">
        <v>155</v>
      </c>
      <c r="AU632" s="234" t="s">
        <v>82</v>
      </c>
      <c r="AV632" s="13" t="s">
        <v>82</v>
      </c>
      <c r="AW632" s="13" t="s">
        <v>33</v>
      </c>
      <c r="AX632" s="13" t="s">
        <v>72</v>
      </c>
      <c r="AY632" s="234" t="s">
        <v>144</v>
      </c>
    </row>
    <row r="633" s="13" customFormat="1">
      <c r="A633" s="13"/>
      <c r="B633" s="223"/>
      <c r="C633" s="224"/>
      <c r="D633" s="225" t="s">
        <v>155</v>
      </c>
      <c r="E633" s="226" t="s">
        <v>19</v>
      </c>
      <c r="F633" s="227" t="s">
        <v>1118</v>
      </c>
      <c r="G633" s="224"/>
      <c r="H633" s="228">
        <v>669.21000000000004</v>
      </c>
      <c r="I633" s="229"/>
      <c r="J633" s="224"/>
      <c r="K633" s="224"/>
      <c r="L633" s="230"/>
      <c r="M633" s="231"/>
      <c r="N633" s="232"/>
      <c r="O633" s="232"/>
      <c r="P633" s="232"/>
      <c r="Q633" s="232"/>
      <c r="R633" s="232"/>
      <c r="S633" s="232"/>
      <c r="T633" s="23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4" t="s">
        <v>155</v>
      </c>
      <c r="AU633" s="234" t="s">
        <v>82</v>
      </c>
      <c r="AV633" s="13" t="s">
        <v>82</v>
      </c>
      <c r="AW633" s="13" t="s">
        <v>33</v>
      </c>
      <c r="AX633" s="13" t="s">
        <v>72</v>
      </c>
      <c r="AY633" s="234" t="s">
        <v>144</v>
      </c>
    </row>
    <row r="634" s="15" customFormat="1">
      <c r="A634" s="15"/>
      <c r="B634" s="245"/>
      <c r="C634" s="246"/>
      <c r="D634" s="225" t="s">
        <v>155</v>
      </c>
      <c r="E634" s="247" t="s">
        <v>19</v>
      </c>
      <c r="F634" s="248" t="s">
        <v>266</v>
      </c>
      <c r="G634" s="246"/>
      <c r="H634" s="249">
        <v>2154.8600000000001</v>
      </c>
      <c r="I634" s="250"/>
      <c r="J634" s="246"/>
      <c r="K634" s="246"/>
      <c r="L634" s="251"/>
      <c r="M634" s="252"/>
      <c r="N634" s="253"/>
      <c r="O634" s="253"/>
      <c r="P634" s="253"/>
      <c r="Q634" s="253"/>
      <c r="R634" s="253"/>
      <c r="S634" s="253"/>
      <c r="T634" s="254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55" t="s">
        <v>155</v>
      </c>
      <c r="AU634" s="255" t="s">
        <v>82</v>
      </c>
      <c r="AV634" s="15" t="s">
        <v>151</v>
      </c>
      <c r="AW634" s="15" t="s">
        <v>33</v>
      </c>
      <c r="AX634" s="15" t="s">
        <v>80</v>
      </c>
      <c r="AY634" s="255" t="s">
        <v>144</v>
      </c>
    </row>
    <row r="635" s="2" customFormat="1" ht="22.2" customHeight="1">
      <c r="A635" s="39"/>
      <c r="B635" s="40"/>
      <c r="C635" s="205" t="s">
        <v>1119</v>
      </c>
      <c r="D635" s="205" t="s">
        <v>146</v>
      </c>
      <c r="E635" s="206" t="s">
        <v>1120</v>
      </c>
      <c r="F635" s="207" t="s">
        <v>1121</v>
      </c>
      <c r="G635" s="208" t="s">
        <v>149</v>
      </c>
      <c r="H635" s="209">
        <v>1580.06</v>
      </c>
      <c r="I635" s="210"/>
      <c r="J635" s="211">
        <f>ROUND(I635*H635,2)</f>
        <v>0</v>
      </c>
      <c r="K635" s="207" t="s">
        <v>150</v>
      </c>
      <c r="L635" s="45"/>
      <c r="M635" s="212" t="s">
        <v>19</v>
      </c>
      <c r="N635" s="213" t="s">
        <v>43</v>
      </c>
      <c r="O635" s="85"/>
      <c r="P635" s="214">
        <f>O635*H635</f>
        <v>0</v>
      </c>
      <c r="Q635" s="214">
        <v>0.00025999999999999998</v>
      </c>
      <c r="R635" s="214">
        <f>Q635*H635</f>
        <v>0.41081559999999995</v>
      </c>
      <c r="S635" s="214">
        <v>0</v>
      </c>
      <c r="T635" s="215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16" t="s">
        <v>238</v>
      </c>
      <c r="AT635" s="216" t="s">
        <v>146</v>
      </c>
      <c r="AU635" s="216" t="s">
        <v>82</v>
      </c>
      <c r="AY635" s="18" t="s">
        <v>144</v>
      </c>
      <c r="BE635" s="217">
        <f>IF(N635="základní",J635,0)</f>
        <v>0</v>
      </c>
      <c r="BF635" s="217">
        <f>IF(N635="snížená",J635,0)</f>
        <v>0</v>
      </c>
      <c r="BG635" s="217">
        <f>IF(N635="zákl. přenesená",J635,0)</f>
        <v>0</v>
      </c>
      <c r="BH635" s="217">
        <f>IF(N635="sníž. přenesená",J635,0)</f>
        <v>0</v>
      </c>
      <c r="BI635" s="217">
        <f>IF(N635="nulová",J635,0)</f>
        <v>0</v>
      </c>
      <c r="BJ635" s="18" t="s">
        <v>80</v>
      </c>
      <c r="BK635" s="217">
        <f>ROUND(I635*H635,2)</f>
        <v>0</v>
      </c>
      <c r="BL635" s="18" t="s">
        <v>238</v>
      </c>
      <c r="BM635" s="216" t="s">
        <v>1122</v>
      </c>
    </row>
    <row r="636" s="2" customFormat="1">
      <c r="A636" s="39"/>
      <c r="B636" s="40"/>
      <c r="C636" s="41"/>
      <c r="D636" s="218" t="s">
        <v>153</v>
      </c>
      <c r="E636" s="41"/>
      <c r="F636" s="219" t="s">
        <v>1123</v>
      </c>
      <c r="G636" s="41"/>
      <c r="H636" s="41"/>
      <c r="I636" s="220"/>
      <c r="J636" s="41"/>
      <c r="K636" s="41"/>
      <c r="L636" s="45"/>
      <c r="M636" s="221"/>
      <c r="N636" s="222"/>
      <c r="O636" s="85"/>
      <c r="P636" s="85"/>
      <c r="Q636" s="85"/>
      <c r="R636" s="85"/>
      <c r="S636" s="85"/>
      <c r="T636" s="86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153</v>
      </c>
      <c r="AU636" s="18" t="s">
        <v>82</v>
      </c>
    </row>
    <row r="637" s="13" customFormat="1">
      <c r="A637" s="13"/>
      <c r="B637" s="223"/>
      <c r="C637" s="224"/>
      <c r="D637" s="225" t="s">
        <v>155</v>
      </c>
      <c r="E637" s="226" t="s">
        <v>19</v>
      </c>
      <c r="F637" s="227" t="s">
        <v>1107</v>
      </c>
      <c r="G637" s="224"/>
      <c r="H637" s="228">
        <v>73.060000000000002</v>
      </c>
      <c r="I637" s="229"/>
      <c r="J637" s="224"/>
      <c r="K637" s="224"/>
      <c r="L637" s="230"/>
      <c r="M637" s="231"/>
      <c r="N637" s="232"/>
      <c r="O637" s="232"/>
      <c r="P637" s="232"/>
      <c r="Q637" s="232"/>
      <c r="R637" s="232"/>
      <c r="S637" s="232"/>
      <c r="T637" s="23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4" t="s">
        <v>155</v>
      </c>
      <c r="AU637" s="234" t="s">
        <v>82</v>
      </c>
      <c r="AV637" s="13" t="s">
        <v>82</v>
      </c>
      <c r="AW637" s="13" t="s">
        <v>33</v>
      </c>
      <c r="AX637" s="13" t="s">
        <v>72</v>
      </c>
      <c r="AY637" s="234" t="s">
        <v>144</v>
      </c>
    </row>
    <row r="638" s="13" customFormat="1">
      <c r="A638" s="13"/>
      <c r="B638" s="223"/>
      <c r="C638" s="224"/>
      <c r="D638" s="225" t="s">
        <v>155</v>
      </c>
      <c r="E638" s="226" t="s">
        <v>19</v>
      </c>
      <c r="F638" s="227" t="s">
        <v>1124</v>
      </c>
      <c r="G638" s="224"/>
      <c r="H638" s="228">
        <v>59.840000000000003</v>
      </c>
      <c r="I638" s="229"/>
      <c r="J638" s="224"/>
      <c r="K638" s="224"/>
      <c r="L638" s="230"/>
      <c r="M638" s="231"/>
      <c r="N638" s="232"/>
      <c r="O638" s="232"/>
      <c r="P638" s="232"/>
      <c r="Q638" s="232"/>
      <c r="R638" s="232"/>
      <c r="S638" s="232"/>
      <c r="T638" s="23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4" t="s">
        <v>155</v>
      </c>
      <c r="AU638" s="234" t="s">
        <v>82</v>
      </c>
      <c r="AV638" s="13" t="s">
        <v>82</v>
      </c>
      <c r="AW638" s="13" t="s">
        <v>33</v>
      </c>
      <c r="AX638" s="13" t="s">
        <v>72</v>
      </c>
      <c r="AY638" s="234" t="s">
        <v>144</v>
      </c>
    </row>
    <row r="639" s="13" customFormat="1">
      <c r="A639" s="13"/>
      <c r="B639" s="223"/>
      <c r="C639" s="224"/>
      <c r="D639" s="225" t="s">
        <v>155</v>
      </c>
      <c r="E639" s="226" t="s">
        <v>19</v>
      </c>
      <c r="F639" s="227" t="s">
        <v>1109</v>
      </c>
      <c r="G639" s="224"/>
      <c r="H639" s="228">
        <v>321.61000000000001</v>
      </c>
      <c r="I639" s="229"/>
      <c r="J639" s="224"/>
      <c r="K639" s="224"/>
      <c r="L639" s="230"/>
      <c r="M639" s="231"/>
      <c r="N639" s="232"/>
      <c r="O639" s="232"/>
      <c r="P639" s="232"/>
      <c r="Q639" s="232"/>
      <c r="R639" s="232"/>
      <c r="S639" s="232"/>
      <c r="T639" s="23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4" t="s">
        <v>155</v>
      </c>
      <c r="AU639" s="234" t="s">
        <v>82</v>
      </c>
      <c r="AV639" s="13" t="s">
        <v>82</v>
      </c>
      <c r="AW639" s="13" t="s">
        <v>33</v>
      </c>
      <c r="AX639" s="13" t="s">
        <v>72</v>
      </c>
      <c r="AY639" s="234" t="s">
        <v>144</v>
      </c>
    </row>
    <row r="640" s="13" customFormat="1">
      <c r="A640" s="13"/>
      <c r="B640" s="223"/>
      <c r="C640" s="224"/>
      <c r="D640" s="225" t="s">
        <v>155</v>
      </c>
      <c r="E640" s="226" t="s">
        <v>19</v>
      </c>
      <c r="F640" s="227" t="s">
        <v>1125</v>
      </c>
      <c r="G640" s="224"/>
      <c r="H640" s="228">
        <v>397.29000000000002</v>
      </c>
      <c r="I640" s="229"/>
      <c r="J640" s="224"/>
      <c r="K640" s="224"/>
      <c r="L640" s="230"/>
      <c r="M640" s="231"/>
      <c r="N640" s="232"/>
      <c r="O640" s="232"/>
      <c r="P640" s="232"/>
      <c r="Q640" s="232"/>
      <c r="R640" s="232"/>
      <c r="S640" s="232"/>
      <c r="T640" s="23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4" t="s">
        <v>155</v>
      </c>
      <c r="AU640" s="234" t="s">
        <v>82</v>
      </c>
      <c r="AV640" s="13" t="s">
        <v>82</v>
      </c>
      <c r="AW640" s="13" t="s">
        <v>33</v>
      </c>
      <c r="AX640" s="13" t="s">
        <v>72</v>
      </c>
      <c r="AY640" s="234" t="s">
        <v>144</v>
      </c>
    </row>
    <row r="641" s="13" customFormat="1">
      <c r="A641" s="13"/>
      <c r="B641" s="223"/>
      <c r="C641" s="224"/>
      <c r="D641" s="225" t="s">
        <v>155</v>
      </c>
      <c r="E641" s="226" t="s">
        <v>19</v>
      </c>
      <c r="F641" s="227" t="s">
        <v>1111</v>
      </c>
      <c r="G641" s="224"/>
      <c r="H641" s="228">
        <v>321.49000000000001</v>
      </c>
      <c r="I641" s="229"/>
      <c r="J641" s="224"/>
      <c r="K641" s="224"/>
      <c r="L641" s="230"/>
      <c r="M641" s="231"/>
      <c r="N641" s="232"/>
      <c r="O641" s="232"/>
      <c r="P641" s="232"/>
      <c r="Q641" s="232"/>
      <c r="R641" s="232"/>
      <c r="S641" s="232"/>
      <c r="T641" s="23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4" t="s">
        <v>155</v>
      </c>
      <c r="AU641" s="234" t="s">
        <v>82</v>
      </c>
      <c r="AV641" s="13" t="s">
        <v>82</v>
      </c>
      <c r="AW641" s="13" t="s">
        <v>33</v>
      </c>
      <c r="AX641" s="13" t="s">
        <v>72</v>
      </c>
      <c r="AY641" s="234" t="s">
        <v>144</v>
      </c>
    </row>
    <row r="642" s="13" customFormat="1">
      <c r="A642" s="13"/>
      <c r="B642" s="223"/>
      <c r="C642" s="224"/>
      <c r="D642" s="225" t="s">
        <v>155</v>
      </c>
      <c r="E642" s="226" t="s">
        <v>19</v>
      </c>
      <c r="F642" s="227" t="s">
        <v>1126</v>
      </c>
      <c r="G642" s="224"/>
      <c r="H642" s="228">
        <v>406.76999999999998</v>
      </c>
      <c r="I642" s="229"/>
      <c r="J642" s="224"/>
      <c r="K642" s="224"/>
      <c r="L642" s="230"/>
      <c r="M642" s="231"/>
      <c r="N642" s="232"/>
      <c r="O642" s="232"/>
      <c r="P642" s="232"/>
      <c r="Q642" s="232"/>
      <c r="R642" s="232"/>
      <c r="S642" s="232"/>
      <c r="T642" s="23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4" t="s">
        <v>155</v>
      </c>
      <c r="AU642" s="234" t="s">
        <v>82</v>
      </c>
      <c r="AV642" s="13" t="s">
        <v>82</v>
      </c>
      <c r="AW642" s="13" t="s">
        <v>33</v>
      </c>
      <c r="AX642" s="13" t="s">
        <v>72</v>
      </c>
      <c r="AY642" s="234" t="s">
        <v>144</v>
      </c>
    </row>
    <row r="643" s="15" customFormat="1">
      <c r="A643" s="15"/>
      <c r="B643" s="245"/>
      <c r="C643" s="246"/>
      <c r="D643" s="225" t="s">
        <v>155</v>
      </c>
      <c r="E643" s="247" t="s">
        <v>19</v>
      </c>
      <c r="F643" s="248" t="s">
        <v>266</v>
      </c>
      <c r="G643" s="246"/>
      <c r="H643" s="249">
        <v>1580.06</v>
      </c>
      <c r="I643" s="250"/>
      <c r="J643" s="246"/>
      <c r="K643" s="246"/>
      <c r="L643" s="251"/>
      <c r="M643" s="252"/>
      <c r="N643" s="253"/>
      <c r="O643" s="253"/>
      <c r="P643" s="253"/>
      <c r="Q643" s="253"/>
      <c r="R643" s="253"/>
      <c r="S643" s="253"/>
      <c r="T643" s="254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55" t="s">
        <v>155</v>
      </c>
      <c r="AU643" s="255" t="s">
        <v>82</v>
      </c>
      <c r="AV643" s="15" t="s">
        <v>151</v>
      </c>
      <c r="AW643" s="15" t="s">
        <v>33</v>
      </c>
      <c r="AX643" s="15" t="s">
        <v>80</v>
      </c>
      <c r="AY643" s="255" t="s">
        <v>144</v>
      </c>
    </row>
    <row r="644" s="2" customFormat="1" ht="22.2" customHeight="1">
      <c r="A644" s="39"/>
      <c r="B644" s="40"/>
      <c r="C644" s="205" t="s">
        <v>1127</v>
      </c>
      <c r="D644" s="205" t="s">
        <v>146</v>
      </c>
      <c r="E644" s="206" t="s">
        <v>1128</v>
      </c>
      <c r="F644" s="207" t="s">
        <v>1129</v>
      </c>
      <c r="G644" s="208" t="s">
        <v>149</v>
      </c>
      <c r="H644" s="209">
        <v>574.79999999999995</v>
      </c>
      <c r="I644" s="210"/>
      <c r="J644" s="211">
        <f>ROUND(I644*H644,2)</f>
        <v>0</v>
      </c>
      <c r="K644" s="207" t="s">
        <v>19</v>
      </c>
      <c r="L644" s="45"/>
      <c r="M644" s="212" t="s">
        <v>19</v>
      </c>
      <c r="N644" s="213" t="s">
        <v>43</v>
      </c>
      <c r="O644" s="85"/>
      <c r="P644" s="214">
        <f>O644*H644</f>
        <v>0</v>
      </c>
      <c r="Q644" s="214">
        <v>0.00025999999999999998</v>
      </c>
      <c r="R644" s="214">
        <f>Q644*H644</f>
        <v>0.14944799999999997</v>
      </c>
      <c r="S644" s="214">
        <v>0</v>
      </c>
      <c r="T644" s="215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16" t="s">
        <v>238</v>
      </c>
      <c r="AT644" s="216" t="s">
        <v>146</v>
      </c>
      <c r="AU644" s="216" t="s">
        <v>82</v>
      </c>
      <c r="AY644" s="18" t="s">
        <v>144</v>
      </c>
      <c r="BE644" s="217">
        <f>IF(N644="základní",J644,0)</f>
        <v>0</v>
      </c>
      <c r="BF644" s="217">
        <f>IF(N644="snížená",J644,0)</f>
        <v>0</v>
      </c>
      <c r="BG644" s="217">
        <f>IF(N644="zákl. přenesená",J644,0)</f>
        <v>0</v>
      </c>
      <c r="BH644" s="217">
        <f>IF(N644="sníž. přenesená",J644,0)</f>
        <v>0</v>
      </c>
      <c r="BI644" s="217">
        <f>IF(N644="nulová",J644,0)</f>
        <v>0</v>
      </c>
      <c r="BJ644" s="18" t="s">
        <v>80</v>
      </c>
      <c r="BK644" s="217">
        <f>ROUND(I644*H644,2)</f>
        <v>0</v>
      </c>
      <c r="BL644" s="18" t="s">
        <v>238</v>
      </c>
      <c r="BM644" s="216" t="s">
        <v>1130</v>
      </c>
    </row>
    <row r="645" s="13" customFormat="1">
      <c r="A645" s="13"/>
      <c r="B645" s="223"/>
      <c r="C645" s="224"/>
      <c r="D645" s="225" t="s">
        <v>155</v>
      </c>
      <c r="E645" s="226" t="s">
        <v>19</v>
      </c>
      <c r="F645" s="227" t="s">
        <v>1131</v>
      </c>
      <c r="G645" s="224"/>
      <c r="H645" s="228">
        <v>52.799999999999997</v>
      </c>
      <c r="I645" s="229"/>
      <c r="J645" s="224"/>
      <c r="K645" s="224"/>
      <c r="L645" s="230"/>
      <c r="M645" s="231"/>
      <c r="N645" s="232"/>
      <c r="O645" s="232"/>
      <c r="P645" s="232"/>
      <c r="Q645" s="232"/>
      <c r="R645" s="232"/>
      <c r="S645" s="232"/>
      <c r="T645" s="23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4" t="s">
        <v>155</v>
      </c>
      <c r="AU645" s="234" t="s">
        <v>82</v>
      </c>
      <c r="AV645" s="13" t="s">
        <v>82</v>
      </c>
      <c r="AW645" s="13" t="s">
        <v>33</v>
      </c>
      <c r="AX645" s="13" t="s">
        <v>72</v>
      </c>
      <c r="AY645" s="234" t="s">
        <v>144</v>
      </c>
    </row>
    <row r="646" s="13" customFormat="1">
      <c r="A646" s="13"/>
      <c r="B646" s="223"/>
      <c r="C646" s="224"/>
      <c r="D646" s="225" t="s">
        <v>155</v>
      </c>
      <c r="E646" s="226" t="s">
        <v>19</v>
      </c>
      <c r="F646" s="227" t="s">
        <v>1132</v>
      </c>
      <c r="G646" s="224"/>
      <c r="H646" s="228">
        <v>259.56</v>
      </c>
      <c r="I646" s="229"/>
      <c r="J646" s="224"/>
      <c r="K646" s="224"/>
      <c r="L646" s="230"/>
      <c r="M646" s="231"/>
      <c r="N646" s="232"/>
      <c r="O646" s="232"/>
      <c r="P646" s="232"/>
      <c r="Q646" s="232"/>
      <c r="R646" s="232"/>
      <c r="S646" s="232"/>
      <c r="T646" s="23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4" t="s">
        <v>155</v>
      </c>
      <c r="AU646" s="234" t="s">
        <v>82</v>
      </c>
      <c r="AV646" s="13" t="s">
        <v>82</v>
      </c>
      <c r="AW646" s="13" t="s">
        <v>33</v>
      </c>
      <c r="AX646" s="13" t="s">
        <v>72</v>
      </c>
      <c r="AY646" s="234" t="s">
        <v>144</v>
      </c>
    </row>
    <row r="647" s="13" customFormat="1">
      <c r="A647" s="13"/>
      <c r="B647" s="223"/>
      <c r="C647" s="224"/>
      <c r="D647" s="225" t="s">
        <v>155</v>
      </c>
      <c r="E647" s="226" t="s">
        <v>19</v>
      </c>
      <c r="F647" s="227" t="s">
        <v>1133</v>
      </c>
      <c r="G647" s="224"/>
      <c r="H647" s="228">
        <v>262.44</v>
      </c>
      <c r="I647" s="229"/>
      <c r="J647" s="224"/>
      <c r="K647" s="224"/>
      <c r="L647" s="230"/>
      <c r="M647" s="231"/>
      <c r="N647" s="232"/>
      <c r="O647" s="232"/>
      <c r="P647" s="232"/>
      <c r="Q647" s="232"/>
      <c r="R647" s="232"/>
      <c r="S647" s="232"/>
      <c r="T647" s="23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4" t="s">
        <v>155</v>
      </c>
      <c r="AU647" s="234" t="s">
        <v>82</v>
      </c>
      <c r="AV647" s="13" t="s">
        <v>82</v>
      </c>
      <c r="AW647" s="13" t="s">
        <v>33</v>
      </c>
      <c r="AX647" s="13" t="s">
        <v>72</v>
      </c>
      <c r="AY647" s="234" t="s">
        <v>144</v>
      </c>
    </row>
    <row r="648" s="15" customFormat="1">
      <c r="A648" s="15"/>
      <c r="B648" s="245"/>
      <c r="C648" s="246"/>
      <c r="D648" s="225" t="s">
        <v>155</v>
      </c>
      <c r="E648" s="247" t="s">
        <v>19</v>
      </c>
      <c r="F648" s="248" t="s">
        <v>266</v>
      </c>
      <c r="G648" s="246"/>
      <c r="H648" s="249">
        <v>574.79999999999995</v>
      </c>
      <c r="I648" s="250"/>
      <c r="J648" s="246"/>
      <c r="K648" s="246"/>
      <c r="L648" s="251"/>
      <c r="M648" s="252"/>
      <c r="N648" s="253"/>
      <c r="O648" s="253"/>
      <c r="P648" s="253"/>
      <c r="Q648" s="253"/>
      <c r="R648" s="253"/>
      <c r="S648" s="253"/>
      <c r="T648" s="254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55" t="s">
        <v>155</v>
      </c>
      <c r="AU648" s="255" t="s">
        <v>82</v>
      </c>
      <c r="AV648" s="15" t="s">
        <v>151</v>
      </c>
      <c r="AW648" s="15" t="s">
        <v>33</v>
      </c>
      <c r="AX648" s="15" t="s">
        <v>80</v>
      </c>
      <c r="AY648" s="255" t="s">
        <v>144</v>
      </c>
    </row>
    <row r="649" s="2" customFormat="1" ht="22.2" customHeight="1">
      <c r="A649" s="39"/>
      <c r="B649" s="40"/>
      <c r="C649" s="205" t="s">
        <v>1134</v>
      </c>
      <c r="D649" s="205" t="s">
        <v>146</v>
      </c>
      <c r="E649" s="206" t="s">
        <v>1135</v>
      </c>
      <c r="F649" s="207" t="s">
        <v>1136</v>
      </c>
      <c r="G649" s="208" t="s">
        <v>149</v>
      </c>
      <c r="H649" s="209">
        <v>1438.7000000000001</v>
      </c>
      <c r="I649" s="210"/>
      <c r="J649" s="211">
        <f>ROUND(I649*H649,2)</f>
        <v>0</v>
      </c>
      <c r="K649" s="207" t="s">
        <v>150</v>
      </c>
      <c r="L649" s="45"/>
      <c r="M649" s="212" t="s">
        <v>19</v>
      </c>
      <c r="N649" s="213" t="s">
        <v>43</v>
      </c>
      <c r="O649" s="85"/>
      <c r="P649" s="214">
        <f>O649*H649</f>
        <v>0</v>
      </c>
      <c r="Q649" s="214">
        <v>2.0000000000000002E-05</v>
      </c>
      <c r="R649" s="214">
        <f>Q649*H649</f>
        <v>0.028774000000000004</v>
      </c>
      <c r="S649" s="214">
        <v>0</v>
      </c>
      <c r="T649" s="215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16" t="s">
        <v>238</v>
      </c>
      <c r="AT649" s="216" t="s">
        <v>146</v>
      </c>
      <c r="AU649" s="216" t="s">
        <v>82</v>
      </c>
      <c r="AY649" s="18" t="s">
        <v>144</v>
      </c>
      <c r="BE649" s="217">
        <f>IF(N649="základní",J649,0)</f>
        <v>0</v>
      </c>
      <c r="BF649" s="217">
        <f>IF(N649="snížená",J649,0)</f>
        <v>0</v>
      </c>
      <c r="BG649" s="217">
        <f>IF(N649="zákl. přenesená",J649,0)</f>
        <v>0</v>
      </c>
      <c r="BH649" s="217">
        <f>IF(N649="sníž. přenesená",J649,0)</f>
        <v>0</v>
      </c>
      <c r="BI649" s="217">
        <f>IF(N649="nulová",J649,0)</f>
        <v>0</v>
      </c>
      <c r="BJ649" s="18" t="s">
        <v>80</v>
      </c>
      <c r="BK649" s="217">
        <f>ROUND(I649*H649,2)</f>
        <v>0</v>
      </c>
      <c r="BL649" s="18" t="s">
        <v>238</v>
      </c>
      <c r="BM649" s="216" t="s">
        <v>1137</v>
      </c>
    </row>
    <row r="650" s="2" customFormat="1">
      <c r="A650" s="39"/>
      <c r="B650" s="40"/>
      <c r="C650" s="41"/>
      <c r="D650" s="218" t="s">
        <v>153</v>
      </c>
      <c r="E650" s="41"/>
      <c r="F650" s="219" t="s">
        <v>1138</v>
      </c>
      <c r="G650" s="41"/>
      <c r="H650" s="41"/>
      <c r="I650" s="220"/>
      <c r="J650" s="41"/>
      <c r="K650" s="41"/>
      <c r="L650" s="45"/>
      <c r="M650" s="221"/>
      <c r="N650" s="222"/>
      <c r="O650" s="85"/>
      <c r="P650" s="85"/>
      <c r="Q650" s="85"/>
      <c r="R650" s="85"/>
      <c r="S650" s="85"/>
      <c r="T650" s="86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153</v>
      </c>
      <c r="AU650" s="18" t="s">
        <v>82</v>
      </c>
    </row>
    <row r="651" s="13" customFormat="1">
      <c r="A651" s="13"/>
      <c r="B651" s="223"/>
      <c r="C651" s="224"/>
      <c r="D651" s="225" t="s">
        <v>155</v>
      </c>
      <c r="E651" s="226" t="s">
        <v>19</v>
      </c>
      <c r="F651" s="227" t="s">
        <v>1108</v>
      </c>
      <c r="G651" s="224"/>
      <c r="H651" s="228">
        <v>112.64</v>
      </c>
      <c r="I651" s="229"/>
      <c r="J651" s="224"/>
      <c r="K651" s="224"/>
      <c r="L651" s="230"/>
      <c r="M651" s="231"/>
      <c r="N651" s="232"/>
      <c r="O651" s="232"/>
      <c r="P651" s="232"/>
      <c r="Q651" s="232"/>
      <c r="R651" s="232"/>
      <c r="S651" s="232"/>
      <c r="T651" s="23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4" t="s">
        <v>155</v>
      </c>
      <c r="AU651" s="234" t="s">
        <v>82</v>
      </c>
      <c r="AV651" s="13" t="s">
        <v>82</v>
      </c>
      <c r="AW651" s="13" t="s">
        <v>33</v>
      </c>
      <c r="AX651" s="13" t="s">
        <v>72</v>
      </c>
      <c r="AY651" s="234" t="s">
        <v>144</v>
      </c>
    </row>
    <row r="652" s="13" customFormat="1">
      <c r="A652" s="13"/>
      <c r="B652" s="223"/>
      <c r="C652" s="224"/>
      <c r="D652" s="225" t="s">
        <v>155</v>
      </c>
      <c r="E652" s="226" t="s">
        <v>19</v>
      </c>
      <c r="F652" s="227" t="s">
        <v>1110</v>
      </c>
      <c r="G652" s="224"/>
      <c r="H652" s="228">
        <v>656.85000000000002</v>
      </c>
      <c r="I652" s="229"/>
      <c r="J652" s="224"/>
      <c r="K652" s="224"/>
      <c r="L652" s="230"/>
      <c r="M652" s="231"/>
      <c r="N652" s="232"/>
      <c r="O652" s="232"/>
      <c r="P652" s="232"/>
      <c r="Q652" s="232"/>
      <c r="R652" s="232"/>
      <c r="S652" s="232"/>
      <c r="T652" s="23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4" t="s">
        <v>155</v>
      </c>
      <c r="AU652" s="234" t="s">
        <v>82</v>
      </c>
      <c r="AV652" s="13" t="s">
        <v>82</v>
      </c>
      <c r="AW652" s="13" t="s">
        <v>33</v>
      </c>
      <c r="AX652" s="13" t="s">
        <v>72</v>
      </c>
      <c r="AY652" s="234" t="s">
        <v>144</v>
      </c>
    </row>
    <row r="653" s="13" customFormat="1">
      <c r="A653" s="13"/>
      <c r="B653" s="223"/>
      <c r="C653" s="224"/>
      <c r="D653" s="225" t="s">
        <v>155</v>
      </c>
      <c r="E653" s="226" t="s">
        <v>19</v>
      </c>
      <c r="F653" s="227" t="s">
        <v>1118</v>
      </c>
      <c r="G653" s="224"/>
      <c r="H653" s="228">
        <v>669.21000000000004</v>
      </c>
      <c r="I653" s="229"/>
      <c r="J653" s="224"/>
      <c r="K653" s="224"/>
      <c r="L653" s="230"/>
      <c r="M653" s="231"/>
      <c r="N653" s="232"/>
      <c r="O653" s="232"/>
      <c r="P653" s="232"/>
      <c r="Q653" s="232"/>
      <c r="R653" s="232"/>
      <c r="S653" s="232"/>
      <c r="T653" s="23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4" t="s">
        <v>155</v>
      </c>
      <c r="AU653" s="234" t="s">
        <v>82</v>
      </c>
      <c r="AV653" s="13" t="s">
        <v>82</v>
      </c>
      <c r="AW653" s="13" t="s">
        <v>33</v>
      </c>
      <c r="AX653" s="13" t="s">
        <v>72</v>
      </c>
      <c r="AY653" s="234" t="s">
        <v>144</v>
      </c>
    </row>
    <row r="654" s="15" customFormat="1">
      <c r="A654" s="15"/>
      <c r="B654" s="245"/>
      <c r="C654" s="246"/>
      <c r="D654" s="225" t="s">
        <v>155</v>
      </c>
      <c r="E654" s="247" t="s">
        <v>19</v>
      </c>
      <c r="F654" s="248" t="s">
        <v>266</v>
      </c>
      <c r="G654" s="246"/>
      <c r="H654" s="249">
        <v>1438.7000000000001</v>
      </c>
      <c r="I654" s="250"/>
      <c r="J654" s="246"/>
      <c r="K654" s="246"/>
      <c r="L654" s="251"/>
      <c r="M654" s="252"/>
      <c r="N654" s="253"/>
      <c r="O654" s="253"/>
      <c r="P654" s="253"/>
      <c r="Q654" s="253"/>
      <c r="R654" s="253"/>
      <c r="S654" s="253"/>
      <c r="T654" s="254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55" t="s">
        <v>155</v>
      </c>
      <c r="AU654" s="255" t="s">
        <v>82</v>
      </c>
      <c r="AV654" s="15" t="s">
        <v>151</v>
      </c>
      <c r="AW654" s="15" t="s">
        <v>33</v>
      </c>
      <c r="AX654" s="15" t="s">
        <v>80</v>
      </c>
      <c r="AY654" s="255" t="s">
        <v>144</v>
      </c>
    </row>
    <row r="655" s="12" customFormat="1" ht="25.92" customHeight="1">
      <c r="A655" s="12"/>
      <c r="B655" s="189"/>
      <c r="C655" s="190"/>
      <c r="D655" s="191" t="s">
        <v>71</v>
      </c>
      <c r="E655" s="192" t="s">
        <v>305</v>
      </c>
      <c r="F655" s="192" t="s">
        <v>1139</v>
      </c>
      <c r="G655" s="190"/>
      <c r="H655" s="190"/>
      <c r="I655" s="193"/>
      <c r="J655" s="194">
        <f>BK655</f>
        <v>0</v>
      </c>
      <c r="K655" s="190"/>
      <c r="L655" s="195"/>
      <c r="M655" s="196"/>
      <c r="N655" s="197"/>
      <c r="O655" s="197"/>
      <c r="P655" s="198">
        <f>P656</f>
        <v>0</v>
      </c>
      <c r="Q655" s="197"/>
      <c r="R655" s="198">
        <f>R656</f>
        <v>0</v>
      </c>
      <c r="S655" s="197"/>
      <c r="T655" s="199">
        <f>T656</f>
        <v>0</v>
      </c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R655" s="200" t="s">
        <v>163</v>
      </c>
      <c r="AT655" s="201" t="s">
        <v>71</v>
      </c>
      <c r="AU655" s="201" t="s">
        <v>72</v>
      </c>
      <c r="AY655" s="200" t="s">
        <v>144</v>
      </c>
      <c r="BK655" s="202">
        <f>BK656</f>
        <v>0</v>
      </c>
    </row>
    <row r="656" s="12" customFormat="1" ht="22.8" customHeight="1">
      <c r="A656" s="12"/>
      <c r="B656" s="189"/>
      <c r="C656" s="190"/>
      <c r="D656" s="191" t="s">
        <v>71</v>
      </c>
      <c r="E656" s="203" t="s">
        <v>1140</v>
      </c>
      <c r="F656" s="203" t="s">
        <v>1141</v>
      </c>
      <c r="G656" s="190"/>
      <c r="H656" s="190"/>
      <c r="I656" s="193"/>
      <c r="J656" s="204">
        <f>BK656</f>
        <v>0</v>
      </c>
      <c r="K656" s="190"/>
      <c r="L656" s="195"/>
      <c r="M656" s="196"/>
      <c r="N656" s="197"/>
      <c r="O656" s="197"/>
      <c r="P656" s="198">
        <f>P657</f>
        <v>0</v>
      </c>
      <c r="Q656" s="197"/>
      <c r="R656" s="198">
        <f>R657</f>
        <v>0</v>
      </c>
      <c r="S656" s="197"/>
      <c r="T656" s="199">
        <f>T657</f>
        <v>0</v>
      </c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R656" s="200" t="s">
        <v>163</v>
      </c>
      <c r="AT656" s="201" t="s">
        <v>71</v>
      </c>
      <c r="AU656" s="201" t="s">
        <v>80</v>
      </c>
      <c r="AY656" s="200" t="s">
        <v>144</v>
      </c>
      <c r="BK656" s="202">
        <f>BK657</f>
        <v>0</v>
      </c>
    </row>
    <row r="657" s="2" customFormat="1" ht="14.4" customHeight="1">
      <c r="A657" s="39"/>
      <c r="B657" s="40"/>
      <c r="C657" s="205" t="s">
        <v>1142</v>
      </c>
      <c r="D657" s="205" t="s">
        <v>146</v>
      </c>
      <c r="E657" s="206" t="s">
        <v>1143</v>
      </c>
      <c r="F657" s="207" t="s">
        <v>1144</v>
      </c>
      <c r="G657" s="208" t="s">
        <v>669</v>
      </c>
      <c r="H657" s="209">
        <v>1</v>
      </c>
      <c r="I657" s="210"/>
      <c r="J657" s="211">
        <f>ROUND(I657*H657,2)</f>
        <v>0</v>
      </c>
      <c r="K657" s="207" t="s">
        <v>19</v>
      </c>
      <c r="L657" s="45"/>
      <c r="M657" s="267" t="s">
        <v>19</v>
      </c>
      <c r="N657" s="268" t="s">
        <v>43</v>
      </c>
      <c r="O657" s="269"/>
      <c r="P657" s="270">
        <f>O657*H657</f>
        <v>0</v>
      </c>
      <c r="Q657" s="270">
        <v>0</v>
      </c>
      <c r="R657" s="270">
        <f>Q657*H657</f>
        <v>0</v>
      </c>
      <c r="S657" s="270">
        <v>0</v>
      </c>
      <c r="T657" s="271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16" t="s">
        <v>530</v>
      </c>
      <c r="AT657" s="216" t="s">
        <v>146</v>
      </c>
      <c r="AU657" s="216" t="s">
        <v>82</v>
      </c>
      <c r="AY657" s="18" t="s">
        <v>144</v>
      </c>
      <c r="BE657" s="217">
        <f>IF(N657="základní",J657,0)</f>
        <v>0</v>
      </c>
      <c r="BF657" s="217">
        <f>IF(N657="snížená",J657,0)</f>
        <v>0</v>
      </c>
      <c r="BG657" s="217">
        <f>IF(N657="zákl. přenesená",J657,0)</f>
        <v>0</v>
      </c>
      <c r="BH657" s="217">
        <f>IF(N657="sníž. přenesená",J657,0)</f>
        <v>0</v>
      </c>
      <c r="BI657" s="217">
        <f>IF(N657="nulová",J657,0)</f>
        <v>0</v>
      </c>
      <c r="BJ657" s="18" t="s">
        <v>80</v>
      </c>
      <c r="BK657" s="217">
        <f>ROUND(I657*H657,2)</f>
        <v>0</v>
      </c>
      <c r="BL657" s="18" t="s">
        <v>530</v>
      </c>
      <c r="BM657" s="216" t="s">
        <v>1145</v>
      </c>
    </row>
    <row r="658" s="2" customFormat="1" ht="6.96" customHeight="1">
      <c r="A658" s="39"/>
      <c r="B658" s="60"/>
      <c r="C658" s="61"/>
      <c r="D658" s="61"/>
      <c r="E658" s="61"/>
      <c r="F658" s="61"/>
      <c r="G658" s="61"/>
      <c r="H658" s="61"/>
      <c r="I658" s="61"/>
      <c r="J658" s="61"/>
      <c r="K658" s="61"/>
      <c r="L658" s="45"/>
      <c r="M658" s="39"/>
      <c r="O658" s="39"/>
      <c r="P658" s="39"/>
      <c r="Q658" s="39"/>
      <c r="R658" s="39"/>
      <c r="S658" s="39"/>
      <c r="T658" s="39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</row>
  </sheetData>
  <sheetProtection sheet="1" autoFilter="0" formatColumns="0" formatRows="0" objects="1" scenarios="1" spinCount="100000" saltValue="+HmlFQNIAWfUPP278/jOWcXoExVYmnp486DL/Up5ut3G7cjRw6zwP9TpfKLmXcZzG7/MmzSjiw39i9DZ/bdhNw==" hashValue="cccAANkUcIad0NyWmD84LDDXJtSHMEpRfvDocWE9YGoa+Mgh9qMQUJeX+vur9b8vfDuayBsSHqGRl4FSgAtnJQ==" algorithmName="SHA-512" password="CC35"/>
  <autoFilter ref="C102:K657"/>
  <mergeCells count="9">
    <mergeCell ref="E7:H7"/>
    <mergeCell ref="E9:H9"/>
    <mergeCell ref="E18:H18"/>
    <mergeCell ref="E27:H27"/>
    <mergeCell ref="E48:H48"/>
    <mergeCell ref="E50:H50"/>
    <mergeCell ref="E93:H93"/>
    <mergeCell ref="E95:H95"/>
    <mergeCell ref="L2:V2"/>
  </mergeCells>
  <hyperlinks>
    <hyperlink ref="F107" r:id="rId1" display="https://podminky.urs.cz/item/CS_URS_2023_01/121151103"/>
    <hyperlink ref="F110" r:id="rId2" display="https://podminky.urs.cz/item/CS_URS_2023_01/131251100"/>
    <hyperlink ref="F113" r:id="rId3" display="https://podminky.urs.cz/item/CS_URS_2023_01/162751117"/>
    <hyperlink ref="F115" r:id="rId4" display="https://podminky.urs.cz/item/CS_URS_2023_01/162751119"/>
    <hyperlink ref="F118" r:id="rId5" display="https://podminky.urs.cz/item/CS_URS_2023_01/167151101"/>
    <hyperlink ref="F121" r:id="rId6" display="https://podminky.urs.cz/item/CS_URS_2023_01/171201231"/>
    <hyperlink ref="F124" r:id="rId7" display="https://podminky.urs.cz/item/CS_URS_2023_01/171251201"/>
    <hyperlink ref="F126" r:id="rId8" display="https://podminky.urs.cz/item/CS_URS_2023_01/174151101"/>
    <hyperlink ref="F129" r:id="rId9" display="https://podminky.urs.cz/item/CS_URS_2023_01/181951112"/>
    <hyperlink ref="F133" r:id="rId10" display="https://podminky.urs.cz/item/CS_URS_2023_01/271572211"/>
    <hyperlink ref="F136" r:id="rId11" display="https://podminky.urs.cz/item/CS_URS_2023_01/273313611"/>
    <hyperlink ref="F139" r:id="rId12" display="https://podminky.urs.cz/item/CS_URS_2023_01/273321511"/>
    <hyperlink ref="F142" r:id="rId13" display="https://podminky.urs.cz/item/CS_URS_2023_01/273351121"/>
    <hyperlink ref="F145" r:id="rId14" display="https://podminky.urs.cz/item/CS_URS_2023_01/273351122"/>
    <hyperlink ref="F147" r:id="rId15" display="https://podminky.urs.cz/item/CS_URS_2023_01/273362021"/>
    <hyperlink ref="F150" r:id="rId16" display="https://podminky.urs.cz/item/CS_URS_2023_01/274313811"/>
    <hyperlink ref="F153" r:id="rId17" display="https://podminky.urs.cz/item/CS_URS_2023_01/274351121"/>
    <hyperlink ref="F156" r:id="rId18" display="https://podminky.urs.cz/item/CS_URS_2023_01/274351122"/>
    <hyperlink ref="F159" r:id="rId19" display="https://podminky.urs.cz/item/CS_URS_2023_01/311272227"/>
    <hyperlink ref="F167" r:id="rId20" display="https://podminky.urs.cz/item/CS_URS_2023_01/317168023"/>
    <hyperlink ref="F170" r:id="rId21" display="https://podminky.urs.cz/item/CS_URS_2023_01/317234410"/>
    <hyperlink ref="F173" r:id="rId22" display="https://podminky.urs.cz/item/CS_URS_2023_01/317944323"/>
    <hyperlink ref="F176" r:id="rId23" display="https://podminky.urs.cz/item/CS_URS_2023_01/346244381"/>
    <hyperlink ref="F179" r:id="rId24" display="https://podminky.urs.cz/item/CS_URS_2023_01/389381001"/>
    <hyperlink ref="F183" r:id="rId25" display="https://podminky.urs.cz/item/CS_URS_2023_01/411121232"/>
    <hyperlink ref="F187" r:id="rId26" display="https://podminky.urs.cz/item/CS_URS_2023_01/417321616"/>
    <hyperlink ref="F190" r:id="rId27" display="https://podminky.urs.cz/item/CS_URS_2023_01/417351115"/>
    <hyperlink ref="F193" r:id="rId28" display="https://podminky.urs.cz/item/CS_URS_2023_01/417351116"/>
    <hyperlink ref="F195" r:id="rId29" display="https://podminky.urs.cz/item/CS_URS_2023_01/417361821"/>
    <hyperlink ref="F199" r:id="rId30" display="https://podminky.urs.cz/item/CS_URS_2023_01/611321121"/>
    <hyperlink ref="F202" r:id="rId31" display="https://podminky.urs.cz/item/CS_URS_2023_01/611321131"/>
    <hyperlink ref="F208" r:id="rId32" display="https://podminky.urs.cz/item/CS_URS_2023_01/612142001"/>
    <hyperlink ref="F211" r:id="rId33" display="https://podminky.urs.cz/item/CS_URS_2023_01/612321121"/>
    <hyperlink ref="F218" r:id="rId34" display="https://podminky.urs.cz/item/CS_URS_2023_01/612321131"/>
    <hyperlink ref="F224" r:id="rId35" display="https://podminky.urs.cz/item/CS_URS_2023_01/612321141"/>
    <hyperlink ref="F227" r:id="rId36" display="https://podminky.urs.cz/item/CS_URS_2023_01/619991001"/>
    <hyperlink ref="F230" r:id="rId37" display="https://podminky.urs.cz/item/CS_URS_2023_01/619991011"/>
    <hyperlink ref="F233" r:id="rId38" display="https://podminky.urs.cz/item/CS_URS_2023_01/622142001"/>
    <hyperlink ref="F238" r:id="rId39" display="https://podminky.urs.cz/item/CS_URS_2023_01/622151031"/>
    <hyperlink ref="F245" r:id="rId40" display="https://podminky.urs.cz/item/CS_URS_2023_01/622211001"/>
    <hyperlink ref="F250" r:id="rId41" display="https://podminky.urs.cz/item/CS_URS_2023_01/622211041"/>
    <hyperlink ref="F255" r:id="rId42" display="https://podminky.urs.cz/item/CS_URS_2023_01/622221031"/>
    <hyperlink ref="F260" r:id="rId43" display="https://podminky.urs.cz/item/CS_URS_2023_01/622252001"/>
    <hyperlink ref="F264" r:id="rId44" display="https://podminky.urs.cz/item/CS_URS_2023_01/622252002"/>
    <hyperlink ref="F279" r:id="rId45" display="https://podminky.urs.cz/item/CS_URS_2023_01/622531022"/>
    <hyperlink ref="F286" r:id="rId46" display="https://podminky.urs.cz/item/CS_URS_2023_01/629991011"/>
    <hyperlink ref="F289" r:id="rId47" display="https://podminky.urs.cz/item/CS_URS_2023_01/632451024"/>
    <hyperlink ref="F292" r:id="rId48" display="https://podminky.urs.cz/item/CS_URS_2023_01/632451032"/>
    <hyperlink ref="F295" r:id="rId49" display="https://podminky.urs.cz/item/CS_URS_2023_01/632451034"/>
    <hyperlink ref="F299" r:id="rId50" display="https://podminky.urs.cz/item/CS_URS_2023_01/637111111"/>
    <hyperlink ref="F302" r:id="rId51" display="https://podminky.urs.cz/item/CS_URS_2023_01/637211124"/>
    <hyperlink ref="F305" r:id="rId52" display="https://podminky.urs.cz/item/CS_URS_2023_01/637311131"/>
    <hyperlink ref="F308" r:id="rId53" display="https://podminky.urs.cz/item/CS_URS_2023_01/941111122"/>
    <hyperlink ref="F311" r:id="rId54" display="https://podminky.urs.cz/item/CS_URS_2023_01/941111222"/>
    <hyperlink ref="F314" r:id="rId55" display="https://podminky.urs.cz/item/CS_URS_2023_01/941111822"/>
    <hyperlink ref="F316" r:id="rId56" display="https://podminky.urs.cz/item/CS_URS_2023_01/944511111"/>
    <hyperlink ref="F318" r:id="rId57" display="https://podminky.urs.cz/item/CS_URS_2023_01/944511211"/>
    <hyperlink ref="F320" r:id="rId58" display="https://podminky.urs.cz/item/CS_URS_2023_01/944511811"/>
    <hyperlink ref="F322" r:id="rId59" display="https://podminky.urs.cz/item/CS_URS_2023_01/949101111"/>
    <hyperlink ref="F328" r:id="rId60" display="https://podminky.urs.cz/item/CS_URS_2023_01/949311112"/>
    <hyperlink ref="F331" r:id="rId61" display="https://podminky.urs.cz/item/CS_URS_2023_01/949311211"/>
    <hyperlink ref="F334" r:id="rId62" display="https://podminky.urs.cz/item/CS_URS_2023_01/949311812"/>
    <hyperlink ref="F336" r:id="rId63" display="https://podminky.urs.cz/item/CS_URS_2023_01/952901111"/>
    <hyperlink ref="F338" r:id="rId64" display="https://podminky.urs.cz/item/CS_URS_2023_01/953312122"/>
    <hyperlink ref="F341" r:id="rId65" display="https://podminky.urs.cz/item/CS_URS_2023_01/962032230"/>
    <hyperlink ref="F346" r:id="rId66" display="https://podminky.urs.cz/item/CS_URS_2023_01/962032231"/>
    <hyperlink ref="F349" r:id="rId67" display="https://podminky.urs.cz/item/CS_URS_2023_01/965042121"/>
    <hyperlink ref="F354" r:id="rId68" display="https://podminky.urs.cz/item/CS_URS_2023_01/965081223"/>
    <hyperlink ref="F359" r:id="rId69" display="https://podminky.urs.cz/item/CS_URS_2023_01/968072455"/>
    <hyperlink ref="F365" r:id="rId70" display="https://podminky.urs.cz/item/CS_URS_2023_01/968072456"/>
    <hyperlink ref="F371" r:id="rId71" display="https://podminky.urs.cz/item/CS_URS_2023_01/968082018"/>
    <hyperlink ref="F377" r:id="rId72" display="https://podminky.urs.cz/item/CS_URS_2023_01/974031664"/>
    <hyperlink ref="F380" r:id="rId73" display="https://podminky.urs.cz/item/CS_URS_2023_01/977311111"/>
    <hyperlink ref="F383" r:id="rId74" display="https://podminky.urs.cz/item/CS_URS_2023_01/978059541"/>
    <hyperlink ref="F389" r:id="rId75" display="https://podminky.urs.cz/item/CS_URS_2023_01/978071621"/>
    <hyperlink ref="F394" r:id="rId76" display="https://podminky.urs.cz/item/CS_URS_2023_01/997013153"/>
    <hyperlink ref="F396" r:id="rId77" display="https://podminky.urs.cz/item/CS_URS_2023_01/997013501"/>
    <hyperlink ref="F398" r:id="rId78" display="https://podminky.urs.cz/item/CS_URS_2023_01/997013509"/>
    <hyperlink ref="F401" r:id="rId79" display="https://podminky.urs.cz/item/CS_URS_2023_01/997013631"/>
    <hyperlink ref="F404" r:id="rId80" display="https://podminky.urs.cz/item/CS_URS_2023_01/998011002"/>
    <hyperlink ref="F408" r:id="rId81" display="https://podminky.urs.cz/item/CS_URS_2023_01/711161212"/>
    <hyperlink ref="F411" r:id="rId82" display="https://podminky.urs.cz/item/CS_URS_2023_01/711161383"/>
    <hyperlink ref="F414" r:id="rId83" display="https://podminky.urs.cz/item/CS_URS_2023_01/711461103"/>
    <hyperlink ref="F417" r:id="rId84" display="https://podminky.urs.cz/item/CS_URS_2023_01/711462103"/>
    <hyperlink ref="F423" r:id="rId85" display="https://podminky.urs.cz/item/CS_URS_2023_01/711491172"/>
    <hyperlink ref="F426" r:id="rId86" display="https://podminky.urs.cz/item/CS_URS_2023_01/711491272"/>
    <hyperlink ref="F432" r:id="rId87" display="https://podminky.urs.cz/item/CS_URS_2023_01/998711202"/>
    <hyperlink ref="F435" r:id="rId88" display="https://podminky.urs.cz/item/CS_URS_2023_01/712361701"/>
    <hyperlink ref="F441" r:id="rId89" display="https://podminky.urs.cz/item/CS_URS_2023_01/712363544"/>
    <hyperlink ref="F446" r:id="rId90" display="https://podminky.urs.cz/item/CS_URS_2023_01/712391171"/>
    <hyperlink ref="F451" r:id="rId91" display="https://podminky.urs.cz/item/CS_URS_2023_01/998712202"/>
    <hyperlink ref="F454" r:id="rId92" display="https://podminky.urs.cz/item/CS_URS_2023_01/713123212"/>
    <hyperlink ref="F459" r:id="rId93" display="https://podminky.urs.cz/item/CS_URS_2023_01/713141151"/>
    <hyperlink ref="F464" r:id="rId94" display="https://podminky.urs.cz/item/CS_URS_2023_01/713141253"/>
    <hyperlink ref="F466" r:id="rId95" display="https://podminky.urs.cz/item/CS_URS_2023_01/713141311"/>
    <hyperlink ref="F471" r:id="rId96" display="https://podminky.urs.cz/item/CS_URS_2023_03/998713202"/>
    <hyperlink ref="F474" r:id="rId97" display="https://podminky.urs.cz/item/CS_URS_2023_01/763121431"/>
    <hyperlink ref="F477" r:id="rId98" display="https://podminky.urs.cz/item/CS_URS_2023_01/763121714"/>
    <hyperlink ref="F479" r:id="rId99" display="https://podminky.urs.cz/item/CS_URS_2023_01/998763402"/>
    <hyperlink ref="F482" r:id="rId100" display="https://podminky.urs.cz/item/CS_URS_2023_01/764002851"/>
    <hyperlink ref="F485" r:id="rId101" display="https://podminky.urs.cz/item/CS_URS_2023_01/764244508"/>
    <hyperlink ref="F490" r:id="rId102" display="https://podminky.urs.cz/item/CS_URS_2023_01/764246305"/>
    <hyperlink ref="F499" r:id="rId103" display="https://podminky.urs.cz/item/CS_URS_2023_01/998764202"/>
    <hyperlink ref="F508" r:id="rId104" display="https://podminky.urs.cz/item/CS_URS_2023_01/766441823"/>
    <hyperlink ref="F515" r:id="rId105" display="https://podminky.urs.cz/item/CS_URS_2023_01/766694116"/>
    <hyperlink ref="F521" r:id="rId106" display="https://podminky.urs.cz/item/CS_URS_2023_01/998766202"/>
    <hyperlink ref="F529" r:id="rId107" display="https://podminky.urs.cz/item/CS_URS_2023_01/998767202"/>
    <hyperlink ref="F532" r:id="rId108" display="https://podminky.urs.cz/item/CS_URS_2023_01/771121015"/>
    <hyperlink ref="F537" r:id="rId109" display="https://podminky.urs.cz/item/CS_URS_2023_01/771151022"/>
    <hyperlink ref="F542" r:id="rId110" display="https://podminky.urs.cz/item/CS_URS_2023_01/771474113"/>
    <hyperlink ref="F547" r:id="rId111" display="https://podminky.urs.cz/item/CS_URS_2023_01/771574113"/>
    <hyperlink ref="F555" r:id="rId112" display="https://podminky.urs.cz/item/CS_URS_2023_01/998771202"/>
    <hyperlink ref="F558" r:id="rId113" display="https://podminky.urs.cz/item/CS_URS_2023_01/776121321"/>
    <hyperlink ref="F564" r:id="rId114" display="https://podminky.urs.cz/item/CS_URS_2023_01/776141121"/>
    <hyperlink ref="F570" r:id="rId115" display="https://podminky.urs.cz/item/CS_URS_2023_01/776201811"/>
    <hyperlink ref="F576" r:id="rId116" display="https://podminky.urs.cz/item/CS_URS_2023_01/776221111"/>
    <hyperlink ref="F584" r:id="rId117" display="https://podminky.urs.cz/item/CS_URS_2023_01/776411111"/>
    <hyperlink ref="F592" r:id="rId118" display="https://podminky.urs.cz/item/CS_URS_2023_01/998776202"/>
    <hyperlink ref="F595" r:id="rId119" display="https://podminky.urs.cz/item/CS_URS_2023_01/781121011"/>
    <hyperlink ref="F597" r:id="rId120" display="https://podminky.urs.cz/item/CS_URS_2023_01/781474113"/>
    <hyperlink ref="F605" r:id="rId121" display="https://podminky.urs.cz/item/CS_URS_2023_01/781494111"/>
    <hyperlink ref="F607" r:id="rId122" display="https://podminky.urs.cz/item/CS_URS_2023_01/781494511"/>
    <hyperlink ref="F609" r:id="rId123" display="https://podminky.urs.cz/item/CS_URS_2023_01/998781202"/>
    <hyperlink ref="F612" r:id="rId124" display="https://podminky.urs.cz/item/CS_URS_2023_01/783933161"/>
    <hyperlink ref="F615" r:id="rId125" display="https://podminky.urs.cz/item/CS_URS_2023_01/783937163"/>
    <hyperlink ref="F618" r:id="rId126" display="https://podminky.urs.cz/item/CS_URS_2023_01/784121001"/>
    <hyperlink ref="F627" r:id="rId127" display="https://podminky.urs.cz/item/CS_URS_2023_01/784181121"/>
    <hyperlink ref="F636" r:id="rId128" display="https://podminky.urs.cz/item/CS_URS_2023_01/784211101"/>
    <hyperlink ref="F650" r:id="rId129" display="https://podminky.urs.cz/item/CS_URS_2023_01/78421116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4.4" customHeight="1">
      <c r="B7" s="21"/>
      <c r="E7" s="134" t="str">
        <f>'Rekapitulace stavby'!K6</f>
        <v>ZŠ Krušnohorská K.Vary -družina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36" t="s">
        <v>1146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5. 2. 2023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ROUND((SUM(BE86:BE255)),  2)</f>
        <v>0</v>
      </c>
      <c r="G33" s="39"/>
      <c r="H33" s="39"/>
      <c r="I33" s="149">
        <v>0.20999999999999999</v>
      </c>
      <c r="J33" s="148">
        <f>ROUND(((SUM(BE86:BE255))*I33),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ROUND((SUM(BF86:BF255)),  2)</f>
        <v>0</v>
      </c>
      <c r="G34" s="39"/>
      <c r="H34" s="39"/>
      <c r="I34" s="149">
        <v>0.14999999999999999</v>
      </c>
      <c r="J34" s="148">
        <f>ROUND(((SUM(BF86:BF255))*I34),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ROUND((SUM(BG86:BG255)),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ROUND((SUM(BH86:BH255)),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ROUND((SUM(BI86:BI255)),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4.4" customHeight="1">
      <c r="A48" s="39"/>
      <c r="B48" s="40"/>
      <c r="C48" s="41"/>
      <c r="D48" s="41"/>
      <c r="E48" s="161" t="str">
        <f>E7</f>
        <v>ZŠ Krušnohorská K.Vary -družina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6" customHeight="1">
      <c r="A50" s="39"/>
      <c r="B50" s="40"/>
      <c r="C50" s="41"/>
      <c r="D50" s="41"/>
      <c r="E50" s="70" t="str">
        <f>E9</f>
        <v>03 - Zdravotechnika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5. 2. 2023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6.4" customHeight="1">
      <c r="A54" s="39"/>
      <c r="B54" s="40"/>
      <c r="C54" s="33" t="s">
        <v>25</v>
      </c>
      <c r="D54" s="41"/>
      <c r="E54" s="41"/>
      <c r="F54" s="28" t="str">
        <f>E15</f>
        <v>Statutární město K.Vary</v>
      </c>
      <c r="G54" s="41"/>
      <c r="H54" s="41"/>
      <c r="I54" s="33" t="s">
        <v>31</v>
      </c>
      <c r="J54" s="37" t="str">
        <f>E21</f>
        <v>Anna Dindáková, Staré Sedlo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6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Šimková Dita, K.vary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1147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1148</v>
      </c>
      <c r="E61" s="169"/>
      <c r="F61" s="169"/>
      <c r="G61" s="169"/>
      <c r="H61" s="169"/>
      <c r="I61" s="169"/>
      <c r="J61" s="170">
        <f>J105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1149</v>
      </c>
      <c r="E62" s="169"/>
      <c r="F62" s="169"/>
      <c r="G62" s="169"/>
      <c r="H62" s="169"/>
      <c r="I62" s="169"/>
      <c r="J62" s="170">
        <f>J108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6"/>
      <c r="C63" s="167"/>
      <c r="D63" s="168" t="s">
        <v>1150</v>
      </c>
      <c r="E63" s="169"/>
      <c r="F63" s="169"/>
      <c r="G63" s="169"/>
      <c r="H63" s="169"/>
      <c r="I63" s="169"/>
      <c r="J63" s="170">
        <f>J143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6"/>
      <c r="C64" s="167"/>
      <c r="D64" s="168" t="s">
        <v>1151</v>
      </c>
      <c r="E64" s="169"/>
      <c r="F64" s="169"/>
      <c r="G64" s="169"/>
      <c r="H64" s="169"/>
      <c r="I64" s="169"/>
      <c r="J64" s="170">
        <f>J145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6"/>
      <c r="C65" s="167"/>
      <c r="D65" s="168" t="s">
        <v>1152</v>
      </c>
      <c r="E65" s="169"/>
      <c r="F65" s="169"/>
      <c r="G65" s="169"/>
      <c r="H65" s="169"/>
      <c r="I65" s="169"/>
      <c r="J65" s="170">
        <f>J175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6"/>
      <c r="C66" s="167"/>
      <c r="D66" s="168" t="s">
        <v>1153</v>
      </c>
      <c r="E66" s="169"/>
      <c r="F66" s="169"/>
      <c r="G66" s="169"/>
      <c r="H66" s="169"/>
      <c r="I66" s="169"/>
      <c r="J66" s="170">
        <f>J235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129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4.4" customHeight="1">
      <c r="A76" s="39"/>
      <c r="B76" s="40"/>
      <c r="C76" s="41"/>
      <c r="D76" s="41"/>
      <c r="E76" s="161" t="str">
        <f>E7</f>
        <v>ZŠ Krušnohorská K.Vary -družina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99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6" customHeight="1">
      <c r="A78" s="39"/>
      <c r="B78" s="40"/>
      <c r="C78" s="41"/>
      <c r="D78" s="41"/>
      <c r="E78" s="70" t="str">
        <f>E9</f>
        <v>03 - Zdravotechnika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 xml:space="preserve"> </v>
      </c>
      <c r="G80" s="41"/>
      <c r="H80" s="41"/>
      <c r="I80" s="33" t="s">
        <v>23</v>
      </c>
      <c r="J80" s="73" t="str">
        <f>IF(J12="","",J12)</f>
        <v>5. 2. 2023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6.4" customHeight="1">
      <c r="A82" s="39"/>
      <c r="B82" s="40"/>
      <c r="C82" s="33" t="s">
        <v>25</v>
      </c>
      <c r="D82" s="41"/>
      <c r="E82" s="41"/>
      <c r="F82" s="28" t="str">
        <f>E15</f>
        <v>Statutární město K.Vary</v>
      </c>
      <c r="G82" s="41"/>
      <c r="H82" s="41"/>
      <c r="I82" s="33" t="s">
        <v>31</v>
      </c>
      <c r="J82" s="37" t="str">
        <f>E21</f>
        <v>Anna Dindáková, Staré Sedlo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6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Šimková Dita, K.vary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130</v>
      </c>
      <c r="D85" s="181" t="s">
        <v>57</v>
      </c>
      <c r="E85" s="181" t="s">
        <v>53</v>
      </c>
      <c r="F85" s="181" t="s">
        <v>54</v>
      </c>
      <c r="G85" s="181" t="s">
        <v>131</v>
      </c>
      <c r="H85" s="181" t="s">
        <v>132</v>
      </c>
      <c r="I85" s="181" t="s">
        <v>133</v>
      </c>
      <c r="J85" s="181" t="s">
        <v>103</v>
      </c>
      <c r="K85" s="182" t="s">
        <v>134</v>
      </c>
      <c r="L85" s="183"/>
      <c r="M85" s="93" t="s">
        <v>19</v>
      </c>
      <c r="N85" s="94" t="s">
        <v>42</v>
      </c>
      <c r="O85" s="94" t="s">
        <v>135</v>
      </c>
      <c r="P85" s="94" t="s">
        <v>136</v>
      </c>
      <c r="Q85" s="94" t="s">
        <v>137</v>
      </c>
      <c r="R85" s="94" t="s">
        <v>138</v>
      </c>
      <c r="S85" s="94" t="s">
        <v>139</v>
      </c>
      <c r="T85" s="95" t="s">
        <v>140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141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P87+P105+P108+P143+P145+P175+P235</f>
        <v>0</v>
      </c>
      <c r="Q86" s="97"/>
      <c r="R86" s="186">
        <f>R87+R105+R108+R143+R145+R175+R235</f>
        <v>5.5871799999999991</v>
      </c>
      <c r="S86" s="97"/>
      <c r="T86" s="187">
        <f>T87+T105+T108+T143+T145+T175+T235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104</v>
      </c>
      <c r="BK86" s="188">
        <f>BK87+BK105+BK108+BK143+BK145+BK175+BK235</f>
        <v>0</v>
      </c>
    </row>
    <row r="87" s="12" customFormat="1" ht="25.92" customHeight="1">
      <c r="A87" s="12"/>
      <c r="B87" s="189"/>
      <c r="C87" s="190"/>
      <c r="D87" s="191" t="s">
        <v>71</v>
      </c>
      <c r="E87" s="192" t="s">
        <v>1154</v>
      </c>
      <c r="F87" s="192" t="s">
        <v>1154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SUM(P88:P104)</f>
        <v>0</v>
      </c>
      <c r="Q87" s="197"/>
      <c r="R87" s="198">
        <f>SUM(R88:R104)</f>
        <v>0.31887500000000008</v>
      </c>
      <c r="S87" s="197"/>
      <c r="T87" s="199">
        <f>SUM(T88:T104)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80</v>
      </c>
      <c r="AT87" s="201" t="s">
        <v>71</v>
      </c>
      <c r="AU87" s="201" t="s">
        <v>72</v>
      </c>
      <c r="AY87" s="200" t="s">
        <v>144</v>
      </c>
      <c r="BK87" s="202">
        <f>SUM(BK88:BK104)</f>
        <v>0</v>
      </c>
    </row>
    <row r="88" s="2" customFormat="1" ht="14.4" customHeight="1">
      <c r="A88" s="39"/>
      <c r="B88" s="40"/>
      <c r="C88" s="205" t="s">
        <v>80</v>
      </c>
      <c r="D88" s="205" t="s">
        <v>146</v>
      </c>
      <c r="E88" s="206" t="s">
        <v>1155</v>
      </c>
      <c r="F88" s="207" t="s">
        <v>1156</v>
      </c>
      <c r="G88" s="208" t="s">
        <v>149</v>
      </c>
      <c r="H88" s="209">
        <v>0.34999999999999998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0.00029999999999999997</v>
      </c>
      <c r="R88" s="214">
        <f>Q88*H88</f>
        <v>0.00010499999999999999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238</v>
      </c>
      <c r="AT88" s="216" t="s">
        <v>146</v>
      </c>
      <c r="AU88" s="216" t="s">
        <v>80</v>
      </c>
      <c r="AY88" s="18" t="s">
        <v>144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238</v>
      </c>
      <c r="BM88" s="216" t="s">
        <v>1157</v>
      </c>
    </row>
    <row r="89" s="13" customFormat="1">
      <c r="A89" s="13"/>
      <c r="B89" s="223"/>
      <c r="C89" s="224"/>
      <c r="D89" s="225" t="s">
        <v>155</v>
      </c>
      <c r="E89" s="226" t="s">
        <v>19</v>
      </c>
      <c r="F89" s="227" t="s">
        <v>1158</v>
      </c>
      <c r="G89" s="224"/>
      <c r="H89" s="228">
        <v>0.34999999999999998</v>
      </c>
      <c r="I89" s="229"/>
      <c r="J89" s="224"/>
      <c r="K89" s="224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155</v>
      </c>
      <c r="AU89" s="234" t="s">
        <v>80</v>
      </c>
      <c r="AV89" s="13" t="s">
        <v>82</v>
      </c>
      <c r="AW89" s="13" t="s">
        <v>33</v>
      </c>
      <c r="AX89" s="13" t="s">
        <v>72</v>
      </c>
      <c r="AY89" s="234" t="s">
        <v>144</v>
      </c>
    </row>
    <row r="90" s="15" customFormat="1">
      <c r="A90" s="15"/>
      <c r="B90" s="245"/>
      <c r="C90" s="246"/>
      <c r="D90" s="225" t="s">
        <v>155</v>
      </c>
      <c r="E90" s="247" t="s">
        <v>19</v>
      </c>
      <c r="F90" s="248" t="s">
        <v>266</v>
      </c>
      <c r="G90" s="246"/>
      <c r="H90" s="249">
        <v>0.34999999999999998</v>
      </c>
      <c r="I90" s="250"/>
      <c r="J90" s="246"/>
      <c r="K90" s="246"/>
      <c r="L90" s="251"/>
      <c r="M90" s="252"/>
      <c r="N90" s="253"/>
      <c r="O90" s="253"/>
      <c r="P90" s="253"/>
      <c r="Q90" s="253"/>
      <c r="R90" s="253"/>
      <c r="S90" s="253"/>
      <c r="T90" s="254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5" t="s">
        <v>155</v>
      </c>
      <c r="AU90" s="255" t="s">
        <v>80</v>
      </c>
      <c r="AV90" s="15" t="s">
        <v>151</v>
      </c>
      <c r="AW90" s="15" t="s">
        <v>33</v>
      </c>
      <c r="AX90" s="15" t="s">
        <v>80</v>
      </c>
      <c r="AY90" s="255" t="s">
        <v>144</v>
      </c>
    </row>
    <row r="91" s="2" customFormat="1" ht="14.4" customHeight="1">
      <c r="A91" s="39"/>
      <c r="B91" s="40"/>
      <c r="C91" s="205" t="s">
        <v>82</v>
      </c>
      <c r="D91" s="205" t="s">
        <v>146</v>
      </c>
      <c r="E91" s="206" t="s">
        <v>1159</v>
      </c>
      <c r="F91" s="207" t="s">
        <v>1160</v>
      </c>
      <c r="G91" s="208" t="s">
        <v>1161</v>
      </c>
      <c r="H91" s="209">
        <v>21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0.0016800000000000001</v>
      </c>
      <c r="R91" s="214">
        <f>Q91*H91</f>
        <v>0.035279999999999999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238</v>
      </c>
      <c r="AT91" s="216" t="s">
        <v>146</v>
      </c>
      <c r="AU91" s="216" t="s">
        <v>80</v>
      </c>
      <c r="AY91" s="18" t="s">
        <v>144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238</v>
      </c>
      <c r="BM91" s="216" t="s">
        <v>1162</v>
      </c>
    </row>
    <row r="92" s="13" customFormat="1">
      <c r="A92" s="13"/>
      <c r="B92" s="223"/>
      <c r="C92" s="224"/>
      <c r="D92" s="225" t="s">
        <v>155</v>
      </c>
      <c r="E92" s="226" t="s">
        <v>19</v>
      </c>
      <c r="F92" s="227" t="s">
        <v>1163</v>
      </c>
      <c r="G92" s="224"/>
      <c r="H92" s="228">
        <v>2</v>
      </c>
      <c r="I92" s="229"/>
      <c r="J92" s="224"/>
      <c r="K92" s="224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155</v>
      </c>
      <c r="AU92" s="234" t="s">
        <v>80</v>
      </c>
      <c r="AV92" s="13" t="s">
        <v>82</v>
      </c>
      <c r="AW92" s="13" t="s">
        <v>33</v>
      </c>
      <c r="AX92" s="13" t="s">
        <v>72</v>
      </c>
      <c r="AY92" s="234" t="s">
        <v>144</v>
      </c>
    </row>
    <row r="93" s="13" customFormat="1">
      <c r="A93" s="13"/>
      <c r="B93" s="223"/>
      <c r="C93" s="224"/>
      <c r="D93" s="225" t="s">
        <v>155</v>
      </c>
      <c r="E93" s="226" t="s">
        <v>19</v>
      </c>
      <c r="F93" s="227" t="s">
        <v>1164</v>
      </c>
      <c r="G93" s="224"/>
      <c r="H93" s="228">
        <v>5</v>
      </c>
      <c r="I93" s="229"/>
      <c r="J93" s="224"/>
      <c r="K93" s="224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155</v>
      </c>
      <c r="AU93" s="234" t="s">
        <v>80</v>
      </c>
      <c r="AV93" s="13" t="s">
        <v>82</v>
      </c>
      <c r="AW93" s="13" t="s">
        <v>33</v>
      </c>
      <c r="AX93" s="13" t="s">
        <v>72</v>
      </c>
      <c r="AY93" s="234" t="s">
        <v>144</v>
      </c>
    </row>
    <row r="94" s="13" customFormat="1">
      <c r="A94" s="13"/>
      <c r="B94" s="223"/>
      <c r="C94" s="224"/>
      <c r="D94" s="225" t="s">
        <v>155</v>
      </c>
      <c r="E94" s="226" t="s">
        <v>19</v>
      </c>
      <c r="F94" s="227" t="s">
        <v>1165</v>
      </c>
      <c r="G94" s="224"/>
      <c r="H94" s="228">
        <v>14</v>
      </c>
      <c r="I94" s="229"/>
      <c r="J94" s="224"/>
      <c r="K94" s="224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155</v>
      </c>
      <c r="AU94" s="234" t="s">
        <v>80</v>
      </c>
      <c r="AV94" s="13" t="s">
        <v>82</v>
      </c>
      <c r="AW94" s="13" t="s">
        <v>33</v>
      </c>
      <c r="AX94" s="13" t="s">
        <v>72</v>
      </c>
      <c r="AY94" s="234" t="s">
        <v>144</v>
      </c>
    </row>
    <row r="95" s="15" customFormat="1">
      <c r="A95" s="15"/>
      <c r="B95" s="245"/>
      <c r="C95" s="246"/>
      <c r="D95" s="225" t="s">
        <v>155</v>
      </c>
      <c r="E95" s="247" t="s">
        <v>19</v>
      </c>
      <c r="F95" s="248" t="s">
        <v>266</v>
      </c>
      <c r="G95" s="246"/>
      <c r="H95" s="249">
        <v>21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5" t="s">
        <v>155</v>
      </c>
      <c r="AU95" s="255" t="s">
        <v>80</v>
      </c>
      <c r="AV95" s="15" t="s">
        <v>151</v>
      </c>
      <c r="AW95" s="15" t="s">
        <v>33</v>
      </c>
      <c r="AX95" s="15" t="s">
        <v>80</v>
      </c>
      <c r="AY95" s="255" t="s">
        <v>144</v>
      </c>
    </row>
    <row r="96" s="2" customFormat="1" ht="14.4" customHeight="1">
      <c r="A96" s="39"/>
      <c r="B96" s="40"/>
      <c r="C96" s="256" t="s">
        <v>163</v>
      </c>
      <c r="D96" s="256" t="s">
        <v>305</v>
      </c>
      <c r="E96" s="257" t="s">
        <v>1166</v>
      </c>
      <c r="F96" s="258" t="s">
        <v>1167</v>
      </c>
      <c r="G96" s="259" t="s">
        <v>1161</v>
      </c>
      <c r="H96" s="260">
        <v>2</v>
      </c>
      <c r="I96" s="261"/>
      <c r="J96" s="262">
        <f>ROUND(I96*H96,2)</f>
        <v>0</v>
      </c>
      <c r="K96" s="258" t="s">
        <v>19</v>
      </c>
      <c r="L96" s="263"/>
      <c r="M96" s="264" t="s">
        <v>19</v>
      </c>
      <c r="N96" s="265" t="s">
        <v>43</v>
      </c>
      <c r="O96" s="85"/>
      <c r="P96" s="214">
        <f>O96*H96</f>
        <v>0</v>
      </c>
      <c r="Q96" s="214">
        <v>0.0016000000000000001</v>
      </c>
      <c r="R96" s="214">
        <f>Q96*H96</f>
        <v>0.0032000000000000002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339</v>
      </c>
      <c r="AT96" s="216" t="s">
        <v>305</v>
      </c>
      <c r="AU96" s="216" t="s">
        <v>80</v>
      </c>
      <c r="AY96" s="18" t="s">
        <v>144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238</v>
      </c>
      <c r="BM96" s="216" t="s">
        <v>1168</v>
      </c>
    </row>
    <row r="97" s="2" customFormat="1" ht="14.4" customHeight="1">
      <c r="A97" s="39"/>
      <c r="B97" s="40"/>
      <c r="C97" s="256" t="s">
        <v>151</v>
      </c>
      <c r="D97" s="256" t="s">
        <v>305</v>
      </c>
      <c r="E97" s="257" t="s">
        <v>1169</v>
      </c>
      <c r="F97" s="258" t="s">
        <v>1170</v>
      </c>
      <c r="G97" s="259" t="s">
        <v>1161</v>
      </c>
      <c r="H97" s="260">
        <v>5</v>
      </c>
      <c r="I97" s="261"/>
      <c r="J97" s="262">
        <f>ROUND(I97*H97,2)</f>
        <v>0</v>
      </c>
      <c r="K97" s="258" t="s">
        <v>19</v>
      </c>
      <c r="L97" s="263"/>
      <c r="M97" s="264" t="s">
        <v>19</v>
      </c>
      <c r="N97" s="265" t="s">
        <v>43</v>
      </c>
      <c r="O97" s="85"/>
      <c r="P97" s="214">
        <f>O97*H97</f>
        <v>0</v>
      </c>
      <c r="Q97" s="214">
        <v>0.0050000000000000001</v>
      </c>
      <c r="R97" s="214">
        <f>Q97*H97</f>
        <v>0.025000000000000001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339</v>
      </c>
      <c r="AT97" s="216" t="s">
        <v>305</v>
      </c>
      <c r="AU97" s="216" t="s">
        <v>80</v>
      </c>
      <c r="AY97" s="18" t="s">
        <v>144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238</v>
      </c>
      <c r="BM97" s="216" t="s">
        <v>1171</v>
      </c>
    </row>
    <row r="98" s="2" customFormat="1" ht="14.4" customHeight="1">
      <c r="A98" s="39"/>
      <c r="B98" s="40"/>
      <c r="C98" s="256" t="s">
        <v>173</v>
      </c>
      <c r="D98" s="256" t="s">
        <v>305</v>
      </c>
      <c r="E98" s="257" t="s">
        <v>1172</v>
      </c>
      <c r="F98" s="258" t="s">
        <v>1173</v>
      </c>
      <c r="G98" s="259" t="s">
        <v>1161</v>
      </c>
      <c r="H98" s="260">
        <v>14</v>
      </c>
      <c r="I98" s="261"/>
      <c r="J98" s="262">
        <f>ROUND(I98*H98,2)</f>
        <v>0</v>
      </c>
      <c r="K98" s="258" t="s">
        <v>19</v>
      </c>
      <c r="L98" s="263"/>
      <c r="M98" s="264" t="s">
        <v>19</v>
      </c>
      <c r="N98" s="265" t="s">
        <v>43</v>
      </c>
      <c r="O98" s="85"/>
      <c r="P98" s="214">
        <f>O98*H98</f>
        <v>0</v>
      </c>
      <c r="Q98" s="214">
        <v>0.018200000000000001</v>
      </c>
      <c r="R98" s="214">
        <f>Q98*H98</f>
        <v>0.25480000000000003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339</v>
      </c>
      <c r="AT98" s="216" t="s">
        <v>305</v>
      </c>
      <c r="AU98" s="216" t="s">
        <v>80</v>
      </c>
      <c r="AY98" s="18" t="s">
        <v>144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238</v>
      </c>
      <c r="BM98" s="216" t="s">
        <v>1174</v>
      </c>
    </row>
    <row r="99" s="2" customFormat="1" ht="14.4" customHeight="1">
      <c r="A99" s="39"/>
      <c r="B99" s="40"/>
      <c r="C99" s="205" t="s">
        <v>179</v>
      </c>
      <c r="D99" s="205" t="s">
        <v>146</v>
      </c>
      <c r="E99" s="206" t="s">
        <v>1175</v>
      </c>
      <c r="F99" s="207" t="s">
        <v>1176</v>
      </c>
      <c r="G99" s="208" t="s">
        <v>159</v>
      </c>
      <c r="H99" s="209">
        <v>0.035000000000000003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238</v>
      </c>
      <c r="AT99" s="216" t="s">
        <v>146</v>
      </c>
      <c r="AU99" s="216" t="s">
        <v>80</v>
      </c>
      <c r="AY99" s="18" t="s">
        <v>144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238</v>
      </c>
      <c r="BM99" s="216" t="s">
        <v>1177</v>
      </c>
    </row>
    <row r="100" s="13" customFormat="1">
      <c r="A100" s="13"/>
      <c r="B100" s="223"/>
      <c r="C100" s="224"/>
      <c r="D100" s="225" t="s">
        <v>155</v>
      </c>
      <c r="E100" s="226" t="s">
        <v>19</v>
      </c>
      <c r="F100" s="227" t="s">
        <v>1178</v>
      </c>
      <c r="G100" s="224"/>
      <c r="H100" s="228">
        <v>0.035000000000000003</v>
      </c>
      <c r="I100" s="229"/>
      <c r="J100" s="224"/>
      <c r="K100" s="224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155</v>
      </c>
      <c r="AU100" s="234" t="s">
        <v>80</v>
      </c>
      <c r="AV100" s="13" t="s">
        <v>82</v>
      </c>
      <c r="AW100" s="13" t="s">
        <v>33</v>
      </c>
      <c r="AX100" s="13" t="s">
        <v>72</v>
      </c>
      <c r="AY100" s="234" t="s">
        <v>144</v>
      </c>
    </row>
    <row r="101" s="15" customFormat="1">
      <c r="A101" s="15"/>
      <c r="B101" s="245"/>
      <c r="C101" s="246"/>
      <c r="D101" s="225" t="s">
        <v>155</v>
      </c>
      <c r="E101" s="247" t="s">
        <v>19</v>
      </c>
      <c r="F101" s="248" t="s">
        <v>266</v>
      </c>
      <c r="G101" s="246"/>
      <c r="H101" s="249">
        <v>0.035000000000000003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5" t="s">
        <v>155</v>
      </c>
      <c r="AU101" s="255" t="s">
        <v>80</v>
      </c>
      <c r="AV101" s="15" t="s">
        <v>151</v>
      </c>
      <c r="AW101" s="15" t="s">
        <v>33</v>
      </c>
      <c r="AX101" s="15" t="s">
        <v>80</v>
      </c>
      <c r="AY101" s="255" t="s">
        <v>144</v>
      </c>
    </row>
    <row r="102" s="2" customFormat="1" ht="14.4" customHeight="1">
      <c r="A102" s="39"/>
      <c r="B102" s="40"/>
      <c r="C102" s="256" t="s">
        <v>186</v>
      </c>
      <c r="D102" s="256" t="s">
        <v>305</v>
      </c>
      <c r="E102" s="257" t="s">
        <v>1179</v>
      </c>
      <c r="F102" s="258" t="s">
        <v>1180</v>
      </c>
      <c r="G102" s="259" t="s">
        <v>149</v>
      </c>
      <c r="H102" s="260">
        <v>0.17499999999999999</v>
      </c>
      <c r="I102" s="261"/>
      <c r="J102" s="262">
        <f>ROUND(I102*H102,2)</f>
        <v>0</v>
      </c>
      <c r="K102" s="258" t="s">
        <v>19</v>
      </c>
      <c r="L102" s="263"/>
      <c r="M102" s="264" t="s">
        <v>19</v>
      </c>
      <c r="N102" s="265" t="s">
        <v>43</v>
      </c>
      <c r="O102" s="85"/>
      <c r="P102" s="214">
        <f>O102*H102</f>
        <v>0</v>
      </c>
      <c r="Q102" s="214">
        <v>0.0028</v>
      </c>
      <c r="R102" s="214">
        <f>Q102*H102</f>
        <v>0.00048999999999999998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339</v>
      </c>
      <c r="AT102" s="216" t="s">
        <v>305</v>
      </c>
      <c r="AU102" s="216" t="s">
        <v>80</v>
      </c>
      <c r="AY102" s="18" t="s">
        <v>144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238</v>
      </c>
      <c r="BM102" s="216" t="s">
        <v>1181</v>
      </c>
    </row>
    <row r="103" s="13" customFormat="1">
      <c r="A103" s="13"/>
      <c r="B103" s="223"/>
      <c r="C103" s="224"/>
      <c r="D103" s="225" t="s">
        <v>155</v>
      </c>
      <c r="E103" s="226" t="s">
        <v>19</v>
      </c>
      <c r="F103" s="227" t="s">
        <v>1182</v>
      </c>
      <c r="G103" s="224"/>
      <c r="H103" s="228">
        <v>0.17499999999999999</v>
      </c>
      <c r="I103" s="229"/>
      <c r="J103" s="224"/>
      <c r="K103" s="224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155</v>
      </c>
      <c r="AU103" s="234" t="s">
        <v>80</v>
      </c>
      <c r="AV103" s="13" t="s">
        <v>82</v>
      </c>
      <c r="AW103" s="13" t="s">
        <v>33</v>
      </c>
      <c r="AX103" s="13" t="s">
        <v>72</v>
      </c>
      <c r="AY103" s="234" t="s">
        <v>144</v>
      </c>
    </row>
    <row r="104" s="15" customFormat="1">
      <c r="A104" s="15"/>
      <c r="B104" s="245"/>
      <c r="C104" s="246"/>
      <c r="D104" s="225" t="s">
        <v>155</v>
      </c>
      <c r="E104" s="247" t="s">
        <v>19</v>
      </c>
      <c r="F104" s="248" t="s">
        <v>266</v>
      </c>
      <c r="G104" s="246"/>
      <c r="H104" s="249">
        <v>0.17499999999999999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5" t="s">
        <v>155</v>
      </c>
      <c r="AU104" s="255" t="s">
        <v>80</v>
      </c>
      <c r="AV104" s="15" t="s">
        <v>151</v>
      </c>
      <c r="AW104" s="15" t="s">
        <v>33</v>
      </c>
      <c r="AX104" s="15" t="s">
        <v>80</v>
      </c>
      <c r="AY104" s="255" t="s">
        <v>144</v>
      </c>
    </row>
    <row r="105" s="12" customFormat="1" ht="25.92" customHeight="1">
      <c r="A105" s="12"/>
      <c r="B105" s="189"/>
      <c r="C105" s="190"/>
      <c r="D105" s="191" t="s">
        <v>71</v>
      </c>
      <c r="E105" s="192" t="s">
        <v>1183</v>
      </c>
      <c r="F105" s="192" t="s">
        <v>1183</v>
      </c>
      <c r="G105" s="190"/>
      <c r="H105" s="190"/>
      <c r="I105" s="193"/>
      <c r="J105" s="194">
        <f>BK105</f>
        <v>0</v>
      </c>
      <c r="K105" s="190"/>
      <c r="L105" s="195"/>
      <c r="M105" s="196"/>
      <c r="N105" s="197"/>
      <c r="O105" s="197"/>
      <c r="P105" s="198">
        <f>SUM(P106:P107)</f>
        <v>0</v>
      </c>
      <c r="Q105" s="197"/>
      <c r="R105" s="198">
        <f>SUM(R106:R107)</f>
        <v>0</v>
      </c>
      <c r="S105" s="197"/>
      <c r="T105" s="199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0" t="s">
        <v>80</v>
      </c>
      <c r="AT105" s="201" t="s">
        <v>71</v>
      </c>
      <c r="AU105" s="201" t="s">
        <v>72</v>
      </c>
      <c r="AY105" s="200" t="s">
        <v>144</v>
      </c>
      <c r="BK105" s="202">
        <f>SUM(BK106:BK107)</f>
        <v>0</v>
      </c>
    </row>
    <row r="106" s="2" customFormat="1" ht="14.4" customHeight="1">
      <c r="A106" s="39"/>
      <c r="B106" s="40"/>
      <c r="C106" s="205" t="s">
        <v>191</v>
      </c>
      <c r="D106" s="205" t="s">
        <v>146</v>
      </c>
      <c r="E106" s="206" t="s">
        <v>1184</v>
      </c>
      <c r="F106" s="207" t="s">
        <v>1185</v>
      </c>
      <c r="G106" s="208" t="s">
        <v>669</v>
      </c>
      <c r="H106" s="209">
        <v>1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238</v>
      </c>
      <c r="AT106" s="216" t="s">
        <v>146</v>
      </c>
      <c r="AU106" s="216" t="s">
        <v>80</v>
      </c>
      <c r="AY106" s="18" t="s">
        <v>144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238</v>
      </c>
      <c r="BM106" s="216" t="s">
        <v>1186</v>
      </c>
    </row>
    <row r="107" s="2" customFormat="1" ht="14.4" customHeight="1">
      <c r="A107" s="39"/>
      <c r="B107" s="40"/>
      <c r="C107" s="205" t="s">
        <v>197</v>
      </c>
      <c r="D107" s="205" t="s">
        <v>146</v>
      </c>
      <c r="E107" s="206" t="s">
        <v>1187</v>
      </c>
      <c r="F107" s="207" t="s">
        <v>1188</v>
      </c>
      <c r="G107" s="208" t="s">
        <v>1189</v>
      </c>
      <c r="H107" s="209">
        <v>246.167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238</v>
      </c>
      <c r="AT107" s="216" t="s">
        <v>146</v>
      </c>
      <c r="AU107" s="216" t="s">
        <v>80</v>
      </c>
      <c r="AY107" s="18" t="s">
        <v>144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238</v>
      </c>
      <c r="BM107" s="216" t="s">
        <v>1190</v>
      </c>
    </row>
    <row r="108" s="12" customFormat="1" ht="25.92" customHeight="1">
      <c r="A108" s="12"/>
      <c r="B108" s="189"/>
      <c r="C108" s="190"/>
      <c r="D108" s="191" t="s">
        <v>71</v>
      </c>
      <c r="E108" s="192" t="s">
        <v>1191</v>
      </c>
      <c r="F108" s="192" t="s">
        <v>1191</v>
      </c>
      <c r="G108" s="190"/>
      <c r="H108" s="190"/>
      <c r="I108" s="193"/>
      <c r="J108" s="194">
        <f>BK108</f>
        <v>0</v>
      </c>
      <c r="K108" s="190"/>
      <c r="L108" s="195"/>
      <c r="M108" s="196"/>
      <c r="N108" s="197"/>
      <c r="O108" s="197"/>
      <c r="P108" s="198">
        <f>SUM(P109:P142)</f>
        <v>0</v>
      </c>
      <c r="Q108" s="197"/>
      <c r="R108" s="198">
        <f>SUM(R109:R142)</f>
        <v>0.073264999999999997</v>
      </c>
      <c r="S108" s="197"/>
      <c r="T108" s="199">
        <f>SUM(T109:T142)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80</v>
      </c>
      <c r="AT108" s="201" t="s">
        <v>71</v>
      </c>
      <c r="AU108" s="201" t="s">
        <v>72</v>
      </c>
      <c r="AY108" s="200" t="s">
        <v>144</v>
      </c>
      <c r="BK108" s="202">
        <f>SUM(BK109:BK142)</f>
        <v>0</v>
      </c>
    </row>
    <row r="109" s="2" customFormat="1" ht="14.4" customHeight="1">
      <c r="A109" s="39"/>
      <c r="B109" s="40"/>
      <c r="C109" s="205" t="s">
        <v>204</v>
      </c>
      <c r="D109" s="205" t="s">
        <v>146</v>
      </c>
      <c r="E109" s="206" t="s">
        <v>1192</v>
      </c>
      <c r="F109" s="207" t="s">
        <v>1193</v>
      </c>
      <c r="G109" s="208" t="s">
        <v>436</v>
      </c>
      <c r="H109" s="209">
        <v>46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0.00076999999999999996</v>
      </c>
      <c r="R109" s="214">
        <f>Q109*H109</f>
        <v>0.03542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238</v>
      </c>
      <c r="AT109" s="216" t="s">
        <v>146</v>
      </c>
      <c r="AU109" s="216" t="s">
        <v>80</v>
      </c>
      <c r="AY109" s="18" t="s">
        <v>144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238</v>
      </c>
      <c r="BM109" s="216" t="s">
        <v>1194</v>
      </c>
    </row>
    <row r="110" s="13" customFormat="1">
      <c r="A110" s="13"/>
      <c r="B110" s="223"/>
      <c r="C110" s="224"/>
      <c r="D110" s="225" t="s">
        <v>155</v>
      </c>
      <c r="E110" s="226" t="s">
        <v>19</v>
      </c>
      <c r="F110" s="227" t="s">
        <v>1195</v>
      </c>
      <c r="G110" s="224"/>
      <c r="H110" s="228">
        <v>46</v>
      </c>
      <c r="I110" s="229"/>
      <c r="J110" s="224"/>
      <c r="K110" s="224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155</v>
      </c>
      <c r="AU110" s="234" t="s">
        <v>80</v>
      </c>
      <c r="AV110" s="13" t="s">
        <v>82</v>
      </c>
      <c r="AW110" s="13" t="s">
        <v>33</v>
      </c>
      <c r="AX110" s="13" t="s">
        <v>72</v>
      </c>
      <c r="AY110" s="234" t="s">
        <v>144</v>
      </c>
    </row>
    <row r="111" s="15" customFormat="1">
      <c r="A111" s="15"/>
      <c r="B111" s="245"/>
      <c r="C111" s="246"/>
      <c r="D111" s="225" t="s">
        <v>155</v>
      </c>
      <c r="E111" s="247" t="s">
        <v>19</v>
      </c>
      <c r="F111" s="248" t="s">
        <v>266</v>
      </c>
      <c r="G111" s="246"/>
      <c r="H111" s="249">
        <v>46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5" t="s">
        <v>155</v>
      </c>
      <c r="AU111" s="255" t="s">
        <v>80</v>
      </c>
      <c r="AV111" s="15" t="s">
        <v>151</v>
      </c>
      <c r="AW111" s="15" t="s">
        <v>33</v>
      </c>
      <c r="AX111" s="15" t="s">
        <v>80</v>
      </c>
      <c r="AY111" s="255" t="s">
        <v>144</v>
      </c>
    </row>
    <row r="112" s="2" customFormat="1" ht="14.4" customHeight="1">
      <c r="A112" s="39"/>
      <c r="B112" s="40"/>
      <c r="C112" s="256" t="s">
        <v>210</v>
      </c>
      <c r="D112" s="256" t="s">
        <v>305</v>
      </c>
      <c r="E112" s="257" t="s">
        <v>1196</v>
      </c>
      <c r="F112" s="258" t="s">
        <v>1197</v>
      </c>
      <c r="G112" s="259" t="s">
        <v>436</v>
      </c>
      <c r="H112" s="260">
        <v>11</v>
      </c>
      <c r="I112" s="261"/>
      <c r="J112" s="262">
        <f>ROUND(I112*H112,2)</f>
        <v>0</v>
      </c>
      <c r="K112" s="258" t="s">
        <v>19</v>
      </c>
      <c r="L112" s="263"/>
      <c r="M112" s="264" t="s">
        <v>19</v>
      </c>
      <c r="N112" s="265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339</v>
      </c>
      <c r="AT112" s="216" t="s">
        <v>305</v>
      </c>
      <c r="AU112" s="216" t="s">
        <v>80</v>
      </c>
      <c r="AY112" s="18" t="s">
        <v>144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238</v>
      </c>
      <c r="BM112" s="216" t="s">
        <v>1198</v>
      </c>
    </row>
    <row r="113" s="2" customFormat="1" ht="14.4" customHeight="1">
      <c r="A113" s="39"/>
      <c r="B113" s="40"/>
      <c r="C113" s="256" t="s">
        <v>216</v>
      </c>
      <c r="D113" s="256" t="s">
        <v>305</v>
      </c>
      <c r="E113" s="257" t="s">
        <v>1199</v>
      </c>
      <c r="F113" s="258" t="s">
        <v>1200</v>
      </c>
      <c r="G113" s="259" t="s">
        <v>436</v>
      </c>
      <c r="H113" s="260">
        <v>22.5</v>
      </c>
      <c r="I113" s="261"/>
      <c r="J113" s="262">
        <f>ROUND(I113*H113,2)</f>
        <v>0</v>
      </c>
      <c r="K113" s="258" t="s">
        <v>19</v>
      </c>
      <c r="L113" s="263"/>
      <c r="M113" s="264" t="s">
        <v>19</v>
      </c>
      <c r="N113" s="265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339</v>
      </c>
      <c r="AT113" s="216" t="s">
        <v>305</v>
      </c>
      <c r="AU113" s="216" t="s">
        <v>80</v>
      </c>
      <c r="AY113" s="18" t="s">
        <v>144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238</v>
      </c>
      <c r="BM113" s="216" t="s">
        <v>1201</v>
      </c>
    </row>
    <row r="114" s="13" customFormat="1">
      <c r="A114" s="13"/>
      <c r="B114" s="223"/>
      <c r="C114" s="224"/>
      <c r="D114" s="225" t="s">
        <v>155</v>
      </c>
      <c r="E114" s="226" t="s">
        <v>19</v>
      </c>
      <c r="F114" s="227" t="s">
        <v>1202</v>
      </c>
      <c r="G114" s="224"/>
      <c r="H114" s="228">
        <v>22.5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155</v>
      </c>
      <c r="AU114" s="234" t="s">
        <v>80</v>
      </c>
      <c r="AV114" s="13" t="s">
        <v>82</v>
      </c>
      <c r="AW114" s="13" t="s">
        <v>33</v>
      </c>
      <c r="AX114" s="13" t="s">
        <v>72</v>
      </c>
      <c r="AY114" s="234" t="s">
        <v>144</v>
      </c>
    </row>
    <row r="115" s="15" customFormat="1">
      <c r="A115" s="15"/>
      <c r="B115" s="245"/>
      <c r="C115" s="246"/>
      <c r="D115" s="225" t="s">
        <v>155</v>
      </c>
      <c r="E115" s="247" t="s">
        <v>19</v>
      </c>
      <c r="F115" s="248" t="s">
        <v>266</v>
      </c>
      <c r="G115" s="246"/>
      <c r="H115" s="249">
        <v>22.5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5" t="s">
        <v>155</v>
      </c>
      <c r="AU115" s="255" t="s">
        <v>80</v>
      </c>
      <c r="AV115" s="15" t="s">
        <v>151</v>
      </c>
      <c r="AW115" s="15" t="s">
        <v>33</v>
      </c>
      <c r="AX115" s="15" t="s">
        <v>80</v>
      </c>
      <c r="AY115" s="255" t="s">
        <v>144</v>
      </c>
    </row>
    <row r="116" s="2" customFormat="1" ht="14.4" customHeight="1">
      <c r="A116" s="39"/>
      <c r="B116" s="40"/>
      <c r="C116" s="256" t="s">
        <v>222</v>
      </c>
      <c r="D116" s="256" t="s">
        <v>305</v>
      </c>
      <c r="E116" s="257" t="s">
        <v>1203</v>
      </c>
      <c r="F116" s="258" t="s">
        <v>1204</v>
      </c>
      <c r="G116" s="259" t="s">
        <v>436</v>
      </c>
      <c r="H116" s="260">
        <v>3</v>
      </c>
      <c r="I116" s="261"/>
      <c r="J116" s="262">
        <f>ROUND(I116*H116,2)</f>
        <v>0</v>
      </c>
      <c r="K116" s="258" t="s">
        <v>19</v>
      </c>
      <c r="L116" s="263"/>
      <c r="M116" s="264" t="s">
        <v>19</v>
      </c>
      <c r="N116" s="265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339</v>
      </c>
      <c r="AT116" s="216" t="s">
        <v>305</v>
      </c>
      <c r="AU116" s="216" t="s">
        <v>80</v>
      </c>
      <c r="AY116" s="18" t="s">
        <v>144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238</v>
      </c>
      <c r="BM116" s="216" t="s">
        <v>1205</v>
      </c>
    </row>
    <row r="117" s="2" customFormat="1" ht="14.4" customHeight="1">
      <c r="A117" s="39"/>
      <c r="B117" s="40"/>
      <c r="C117" s="205" t="s">
        <v>228</v>
      </c>
      <c r="D117" s="205" t="s">
        <v>146</v>
      </c>
      <c r="E117" s="206" t="s">
        <v>1206</v>
      </c>
      <c r="F117" s="207" t="s">
        <v>1207</v>
      </c>
      <c r="G117" s="208" t="s">
        <v>436</v>
      </c>
      <c r="H117" s="209">
        <v>43.5</v>
      </c>
      <c r="I117" s="210"/>
      <c r="J117" s="211">
        <f>ROUND(I117*H117,2)</f>
        <v>0</v>
      </c>
      <c r="K117" s="207" t="s">
        <v>19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0.00021000000000000001</v>
      </c>
      <c r="R117" s="214">
        <f>Q117*H117</f>
        <v>0.0091350000000000008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238</v>
      </c>
      <c r="AT117" s="216" t="s">
        <v>146</v>
      </c>
      <c r="AU117" s="216" t="s">
        <v>80</v>
      </c>
      <c r="AY117" s="18" t="s">
        <v>144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238</v>
      </c>
      <c r="BM117" s="216" t="s">
        <v>1208</v>
      </c>
    </row>
    <row r="118" s="13" customFormat="1">
      <c r="A118" s="13"/>
      <c r="B118" s="223"/>
      <c r="C118" s="224"/>
      <c r="D118" s="225" t="s">
        <v>155</v>
      </c>
      <c r="E118" s="226" t="s">
        <v>19</v>
      </c>
      <c r="F118" s="227" t="s">
        <v>1209</v>
      </c>
      <c r="G118" s="224"/>
      <c r="H118" s="228">
        <v>43.5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155</v>
      </c>
      <c r="AU118" s="234" t="s">
        <v>80</v>
      </c>
      <c r="AV118" s="13" t="s">
        <v>82</v>
      </c>
      <c r="AW118" s="13" t="s">
        <v>33</v>
      </c>
      <c r="AX118" s="13" t="s">
        <v>72</v>
      </c>
      <c r="AY118" s="234" t="s">
        <v>144</v>
      </c>
    </row>
    <row r="119" s="15" customFormat="1">
      <c r="A119" s="15"/>
      <c r="B119" s="245"/>
      <c r="C119" s="246"/>
      <c r="D119" s="225" t="s">
        <v>155</v>
      </c>
      <c r="E119" s="247" t="s">
        <v>19</v>
      </c>
      <c r="F119" s="248" t="s">
        <v>266</v>
      </c>
      <c r="G119" s="246"/>
      <c r="H119" s="249">
        <v>43.5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5" t="s">
        <v>155</v>
      </c>
      <c r="AU119" s="255" t="s">
        <v>80</v>
      </c>
      <c r="AV119" s="15" t="s">
        <v>151</v>
      </c>
      <c r="AW119" s="15" t="s">
        <v>33</v>
      </c>
      <c r="AX119" s="15" t="s">
        <v>80</v>
      </c>
      <c r="AY119" s="255" t="s">
        <v>144</v>
      </c>
    </row>
    <row r="120" s="2" customFormat="1" ht="14.4" customHeight="1">
      <c r="A120" s="39"/>
      <c r="B120" s="40"/>
      <c r="C120" s="256" t="s">
        <v>8</v>
      </c>
      <c r="D120" s="256" t="s">
        <v>305</v>
      </c>
      <c r="E120" s="257" t="s">
        <v>1210</v>
      </c>
      <c r="F120" s="258" t="s">
        <v>1211</v>
      </c>
      <c r="G120" s="259" t="s">
        <v>436</v>
      </c>
      <c r="H120" s="260">
        <v>13</v>
      </c>
      <c r="I120" s="261"/>
      <c r="J120" s="262">
        <f>ROUND(I120*H120,2)</f>
        <v>0</v>
      </c>
      <c r="K120" s="258" t="s">
        <v>19</v>
      </c>
      <c r="L120" s="263"/>
      <c r="M120" s="264" t="s">
        <v>19</v>
      </c>
      <c r="N120" s="265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339</v>
      </c>
      <c r="AT120" s="216" t="s">
        <v>305</v>
      </c>
      <c r="AU120" s="216" t="s">
        <v>80</v>
      </c>
      <c r="AY120" s="18" t="s">
        <v>144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238</v>
      </c>
      <c r="BM120" s="216" t="s">
        <v>1212</v>
      </c>
    </row>
    <row r="121" s="13" customFormat="1">
      <c r="A121" s="13"/>
      <c r="B121" s="223"/>
      <c r="C121" s="224"/>
      <c r="D121" s="225" t="s">
        <v>155</v>
      </c>
      <c r="E121" s="226" t="s">
        <v>19</v>
      </c>
      <c r="F121" s="227" t="s">
        <v>1213</v>
      </c>
      <c r="G121" s="224"/>
      <c r="H121" s="228">
        <v>13</v>
      </c>
      <c r="I121" s="229"/>
      <c r="J121" s="224"/>
      <c r="K121" s="224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155</v>
      </c>
      <c r="AU121" s="234" t="s">
        <v>80</v>
      </c>
      <c r="AV121" s="13" t="s">
        <v>82</v>
      </c>
      <c r="AW121" s="13" t="s">
        <v>33</v>
      </c>
      <c r="AX121" s="13" t="s">
        <v>72</v>
      </c>
      <c r="AY121" s="234" t="s">
        <v>144</v>
      </c>
    </row>
    <row r="122" s="15" customFormat="1">
      <c r="A122" s="15"/>
      <c r="B122" s="245"/>
      <c r="C122" s="246"/>
      <c r="D122" s="225" t="s">
        <v>155</v>
      </c>
      <c r="E122" s="247" t="s">
        <v>19</v>
      </c>
      <c r="F122" s="248" t="s">
        <v>266</v>
      </c>
      <c r="G122" s="246"/>
      <c r="H122" s="249">
        <v>13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5" t="s">
        <v>155</v>
      </c>
      <c r="AU122" s="255" t="s">
        <v>80</v>
      </c>
      <c r="AV122" s="15" t="s">
        <v>151</v>
      </c>
      <c r="AW122" s="15" t="s">
        <v>33</v>
      </c>
      <c r="AX122" s="15" t="s">
        <v>80</v>
      </c>
      <c r="AY122" s="255" t="s">
        <v>144</v>
      </c>
    </row>
    <row r="123" s="2" customFormat="1" ht="14.4" customHeight="1">
      <c r="A123" s="39"/>
      <c r="B123" s="40"/>
      <c r="C123" s="256" t="s">
        <v>238</v>
      </c>
      <c r="D123" s="256" t="s">
        <v>305</v>
      </c>
      <c r="E123" s="257" t="s">
        <v>1214</v>
      </c>
      <c r="F123" s="258" t="s">
        <v>1215</v>
      </c>
      <c r="G123" s="259" t="s">
        <v>436</v>
      </c>
      <c r="H123" s="260">
        <v>17</v>
      </c>
      <c r="I123" s="261"/>
      <c r="J123" s="262">
        <f>ROUND(I123*H123,2)</f>
        <v>0</v>
      </c>
      <c r="K123" s="258" t="s">
        <v>19</v>
      </c>
      <c r="L123" s="263"/>
      <c r="M123" s="264" t="s">
        <v>19</v>
      </c>
      <c r="N123" s="265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339</v>
      </c>
      <c r="AT123" s="216" t="s">
        <v>305</v>
      </c>
      <c r="AU123" s="216" t="s">
        <v>80</v>
      </c>
      <c r="AY123" s="18" t="s">
        <v>144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238</v>
      </c>
      <c r="BM123" s="216" t="s">
        <v>1216</v>
      </c>
    </row>
    <row r="124" s="13" customFormat="1">
      <c r="A124" s="13"/>
      <c r="B124" s="223"/>
      <c r="C124" s="224"/>
      <c r="D124" s="225" t="s">
        <v>155</v>
      </c>
      <c r="E124" s="226" t="s">
        <v>19</v>
      </c>
      <c r="F124" s="227" t="s">
        <v>1217</v>
      </c>
      <c r="G124" s="224"/>
      <c r="H124" s="228">
        <v>17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155</v>
      </c>
      <c r="AU124" s="234" t="s">
        <v>80</v>
      </c>
      <c r="AV124" s="13" t="s">
        <v>82</v>
      </c>
      <c r="AW124" s="13" t="s">
        <v>33</v>
      </c>
      <c r="AX124" s="13" t="s">
        <v>72</v>
      </c>
      <c r="AY124" s="234" t="s">
        <v>144</v>
      </c>
    </row>
    <row r="125" s="15" customFormat="1">
      <c r="A125" s="15"/>
      <c r="B125" s="245"/>
      <c r="C125" s="246"/>
      <c r="D125" s="225" t="s">
        <v>155</v>
      </c>
      <c r="E125" s="247" t="s">
        <v>19</v>
      </c>
      <c r="F125" s="248" t="s">
        <v>266</v>
      </c>
      <c r="G125" s="246"/>
      <c r="H125" s="249">
        <v>17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5" t="s">
        <v>155</v>
      </c>
      <c r="AU125" s="255" t="s">
        <v>80</v>
      </c>
      <c r="AV125" s="15" t="s">
        <v>151</v>
      </c>
      <c r="AW125" s="15" t="s">
        <v>33</v>
      </c>
      <c r="AX125" s="15" t="s">
        <v>80</v>
      </c>
      <c r="AY125" s="255" t="s">
        <v>144</v>
      </c>
    </row>
    <row r="126" s="2" customFormat="1" ht="14.4" customHeight="1">
      <c r="A126" s="39"/>
      <c r="B126" s="40"/>
      <c r="C126" s="256" t="s">
        <v>244</v>
      </c>
      <c r="D126" s="256" t="s">
        <v>305</v>
      </c>
      <c r="E126" s="257" t="s">
        <v>1218</v>
      </c>
      <c r="F126" s="258" t="s">
        <v>1219</v>
      </c>
      <c r="G126" s="259" t="s">
        <v>436</v>
      </c>
      <c r="H126" s="260">
        <v>13.5</v>
      </c>
      <c r="I126" s="261"/>
      <c r="J126" s="262">
        <f>ROUND(I126*H126,2)</f>
        <v>0</v>
      </c>
      <c r="K126" s="258" t="s">
        <v>19</v>
      </c>
      <c r="L126" s="263"/>
      <c r="M126" s="264" t="s">
        <v>19</v>
      </c>
      <c r="N126" s="265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339</v>
      </c>
      <c r="AT126" s="216" t="s">
        <v>305</v>
      </c>
      <c r="AU126" s="216" t="s">
        <v>80</v>
      </c>
      <c r="AY126" s="18" t="s">
        <v>144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238</v>
      </c>
      <c r="BM126" s="216" t="s">
        <v>1220</v>
      </c>
    </row>
    <row r="127" s="13" customFormat="1">
      <c r="A127" s="13"/>
      <c r="B127" s="223"/>
      <c r="C127" s="224"/>
      <c r="D127" s="225" t="s">
        <v>155</v>
      </c>
      <c r="E127" s="226" t="s">
        <v>19</v>
      </c>
      <c r="F127" s="227" t="s">
        <v>1221</v>
      </c>
      <c r="G127" s="224"/>
      <c r="H127" s="228">
        <v>13.5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155</v>
      </c>
      <c r="AU127" s="234" t="s">
        <v>80</v>
      </c>
      <c r="AV127" s="13" t="s">
        <v>82</v>
      </c>
      <c r="AW127" s="13" t="s">
        <v>33</v>
      </c>
      <c r="AX127" s="13" t="s">
        <v>72</v>
      </c>
      <c r="AY127" s="234" t="s">
        <v>144</v>
      </c>
    </row>
    <row r="128" s="15" customFormat="1">
      <c r="A128" s="15"/>
      <c r="B128" s="245"/>
      <c r="C128" s="246"/>
      <c r="D128" s="225" t="s">
        <v>155</v>
      </c>
      <c r="E128" s="247" t="s">
        <v>19</v>
      </c>
      <c r="F128" s="248" t="s">
        <v>266</v>
      </c>
      <c r="G128" s="246"/>
      <c r="H128" s="249">
        <v>13.5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5" t="s">
        <v>155</v>
      </c>
      <c r="AU128" s="255" t="s">
        <v>80</v>
      </c>
      <c r="AV128" s="15" t="s">
        <v>151</v>
      </c>
      <c r="AW128" s="15" t="s">
        <v>33</v>
      </c>
      <c r="AX128" s="15" t="s">
        <v>80</v>
      </c>
      <c r="AY128" s="255" t="s">
        <v>144</v>
      </c>
    </row>
    <row r="129" s="2" customFormat="1" ht="14.4" customHeight="1">
      <c r="A129" s="39"/>
      <c r="B129" s="40"/>
      <c r="C129" s="205" t="s">
        <v>250</v>
      </c>
      <c r="D129" s="205" t="s">
        <v>146</v>
      </c>
      <c r="E129" s="206" t="s">
        <v>1222</v>
      </c>
      <c r="F129" s="207" t="s">
        <v>1223</v>
      </c>
      <c r="G129" s="208" t="s">
        <v>436</v>
      </c>
      <c r="H129" s="209">
        <v>29</v>
      </c>
      <c r="I129" s="210"/>
      <c r="J129" s="211">
        <f>ROUND(I129*H129,2)</f>
        <v>0</v>
      </c>
      <c r="K129" s="207" t="s">
        <v>19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0.00087000000000000001</v>
      </c>
      <c r="R129" s="214">
        <f>Q129*H129</f>
        <v>0.025229999999999999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238</v>
      </c>
      <c r="AT129" s="216" t="s">
        <v>146</v>
      </c>
      <c r="AU129" s="216" t="s">
        <v>80</v>
      </c>
      <c r="AY129" s="18" t="s">
        <v>144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238</v>
      </c>
      <c r="BM129" s="216" t="s">
        <v>1224</v>
      </c>
    </row>
    <row r="130" s="13" customFormat="1">
      <c r="A130" s="13"/>
      <c r="B130" s="223"/>
      <c r="C130" s="224"/>
      <c r="D130" s="225" t="s">
        <v>155</v>
      </c>
      <c r="E130" s="226" t="s">
        <v>19</v>
      </c>
      <c r="F130" s="227" t="s">
        <v>1225</v>
      </c>
      <c r="G130" s="224"/>
      <c r="H130" s="228">
        <v>29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155</v>
      </c>
      <c r="AU130" s="234" t="s">
        <v>80</v>
      </c>
      <c r="AV130" s="13" t="s">
        <v>82</v>
      </c>
      <c r="AW130" s="13" t="s">
        <v>33</v>
      </c>
      <c r="AX130" s="13" t="s">
        <v>72</v>
      </c>
      <c r="AY130" s="234" t="s">
        <v>144</v>
      </c>
    </row>
    <row r="131" s="15" customFormat="1">
      <c r="A131" s="15"/>
      <c r="B131" s="245"/>
      <c r="C131" s="246"/>
      <c r="D131" s="225" t="s">
        <v>155</v>
      </c>
      <c r="E131" s="247" t="s">
        <v>19</v>
      </c>
      <c r="F131" s="248" t="s">
        <v>266</v>
      </c>
      <c r="G131" s="246"/>
      <c r="H131" s="249">
        <v>29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5" t="s">
        <v>155</v>
      </c>
      <c r="AU131" s="255" t="s">
        <v>80</v>
      </c>
      <c r="AV131" s="15" t="s">
        <v>151</v>
      </c>
      <c r="AW131" s="15" t="s">
        <v>33</v>
      </c>
      <c r="AX131" s="15" t="s">
        <v>80</v>
      </c>
      <c r="AY131" s="255" t="s">
        <v>144</v>
      </c>
    </row>
    <row r="132" s="2" customFormat="1" ht="14.4" customHeight="1">
      <c r="A132" s="39"/>
      <c r="B132" s="40"/>
      <c r="C132" s="256" t="s">
        <v>256</v>
      </c>
      <c r="D132" s="256" t="s">
        <v>305</v>
      </c>
      <c r="E132" s="257" t="s">
        <v>1226</v>
      </c>
      <c r="F132" s="258" t="s">
        <v>1227</v>
      </c>
      <c r="G132" s="259" t="s">
        <v>436</v>
      </c>
      <c r="H132" s="260">
        <v>11</v>
      </c>
      <c r="I132" s="261"/>
      <c r="J132" s="262">
        <f>ROUND(I132*H132,2)</f>
        <v>0</v>
      </c>
      <c r="K132" s="258" t="s">
        <v>19</v>
      </c>
      <c r="L132" s="263"/>
      <c r="M132" s="264" t="s">
        <v>19</v>
      </c>
      <c r="N132" s="265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339</v>
      </c>
      <c r="AT132" s="216" t="s">
        <v>305</v>
      </c>
      <c r="AU132" s="216" t="s">
        <v>80</v>
      </c>
      <c r="AY132" s="18" t="s">
        <v>144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238</v>
      </c>
      <c r="BM132" s="216" t="s">
        <v>1228</v>
      </c>
    </row>
    <row r="133" s="2" customFormat="1" ht="14.4" customHeight="1">
      <c r="A133" s="39"/>
      <c r="B133" s="40"/>
      <c r="C133" s="256" t="s">
        <v>267</v>
      </c>
      <c r="D133" s="256" t="s">
        <v>305</v>
      </c>
      <c r="E133" s="257" t="s">
        <v>1229</v>
      </c>
      <c r="F133" s="258" t="s">
        <v>1230</v>
      </c>
      <c r="G133" s="259" t="s">
        <v>436</v>
      </c>
      <c r="H133" s="260">
        <v>7.5</v>
      </c>
      <c r="I133" s="261"/>
      <c r="J133" s="262">
        <f>ROUND(I133*H133,2)</f>
        <v>0</v>
      </c>
      <c r="K133" s="258" t="s">
        <v>19</v>
      </c>
      <c r="L133" s="263"/>
      <c r="M133" s="264" t="s">
        <v>19</v>
      </c>
      <c r="N133" s="265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339</v>
      </c>
      <c r="AT133" s="216" t="s">
        <v>305</v>
      </c>
      <c r="AU133" s="216" t="s">
        <v>80</v>
      </c>
      <c r="AY133" s="18" t="s">
        <v>144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238</v>
      </c>
      <c r="BM133" s="216" t="s">
        <v>1231</v>
      </c>
    </row>
    <row r="134" s="2" customFormat="1" ht="14.4" customHeight="1">
      <c r="A134" s="39"/>
      <c r="B134" s="40"/>
      <c r="C134" s="256" t="s">
        <v>7</v>
      </c>
      <c r="D134" s="256" t="s">
        <v>305</v>
      </c>
      <c r="E134" s="257" t="s">
        <v>1232</v>
      </c>
      <c r="F134" s="258" t="s">
        <v>1233</v>
      </c>
      <c r="G134" s="259" t="s">
        <v>436</v>
      </c>
      <c r="H134" s="260">
        <v>10.5</v>
      </c>
      <c r="I134" s="261"/>
      <c r="J134" s="262">
        <f>ROUND(I134*H134,2)</f>
        <v>0</v>
      </c>
      <c r="K134" s="258" t="s">
        <v>19</v>
      </c>
      <c r="L134" s="263"/>
      <c r="M134" s="264" t="s">
        <v>19</v>
      </c>
      <c r="N134" s="265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339</v>
      </c>
      <c r="AT134" s="216" t="s">
        <v>305</v>
      </c>
      <c r="AU134" s="216" t="s">
        <v>80</v>
      </c>
      <c r="AY134" s="18" t="s">
        <v>144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238</v>
      </c>
      <c r="BM134" s="216" t="s">
        <v>1234</v>
      </c>
    </row>
    <row r="135" s="2" customFormat="1" ht="14.4" customHeight="1">
      <c r="A135" s="39"/>
      <c r="B135" s="40"/>
      <c r="C135" s="205" t="s">
        <v>279</v>
      </c>
      <c r="D135" s="205" t="s">
        <v>146</v>
      </c>
      <c r="E135" s="206" t="s">
        <v>1235</v>
      </c>
      <c r="F135" s="207" t="s">
        <v>1236</v>
      </c>
      <c r="G135" s="208" t="s">
        <v>436</v>
      </c>
      <c r="H135" s="209">
        <v>4</v>
      </c>
      <c r="I135" s="210"/>
      <c r="J135" s="211">
        <f>ROUND(I135*H135,2)</f>
        <v>0</v>
      </c>
      <c r="K135" s="207" t="s">
        <v>19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0.00012</v>
      </c>
      <c r="R135" s="214">
        <f>Q135*H135</f>
        <v>0.00048000000000000001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238</v>
      </c>
      <c r="AT135" s="216" t="s">
        <v>146</v>
      </c>
      <c r="AU135" s="216" t="s">
        <v>80</v>
      </c>
      <c r="AY135" s="18" t="s">
        <v>144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238</v>
      </c>
      <c r="BM135" s="216" t="s">
        <v>1237</v>
      </c>
    </row>
    <row r="136" s="2" customFormat="1" ht="14.4" customHeight="1">
      <c r="A136" s="39"/>
      <c r="B136" s="40"/>
      <c r="C136" s="256" t="s">
        <v>285</v>
      </c>
      <c r="D136" s="256" t="s">
        <v>305</v>
      </c>
      <c r="E136" s="257" t="s">
        <v>1238</v>
      </c>
      <c r="F136" s="258" t="s">
        <v>1239</v>
      </c>
      <c r="G136" s="259" t="s">
        <v>436</v>
      </c>
      <c r="H136" s="260">
        <v>4</v>
      </c>
      <c r="I136" s="261"/>
      <c r="J136" s="262">
        <f>ROUND(I136*H136,2)</f>
        <v>0</v>
      </c>
      <c r="K136" s="258" t="s">
        <v>19</v>
      </c>
      <c r="L136" s="263"/>
      <c r="M136" s="264" t="s">
        <v>19</v>
      </c>
      <c r="N136" s="265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339</v>
      </c>
      <c r="AT136" s="216" t="s">
        <v>305</v>
      </c>
      <c r="AU136" s="216" t="s">
        <v>80</v>
      </c>
      <c r="AY136" s="18" t="s">
        <v>144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238</v>
      </c>
      <c r="BM136" s="216" t="s">
        <v>1240</v>
      </c>
    </row>
    <row r="137" s="2" customFormat="1" ht="14.4" customHeight="1">
      <c r="A137" s="39"/>
      <c r="B137" s="40"/>
      <c r="C137" s="205" t="s">
        <v>291</v>
      </c>
      <c r="D137" s="205" t="s">
        <v>146</v>
      </c>
      <c r="E137" s="206" t="s">
        <v>1241</v>
      </c>
      <c r="F137" s="207" t="s">
        <v>1242</v>
      </c>
      <c r="G137" s="208" t="s">
        <v>436</v>
      </c>
      <c r="H137" s="209">
        <v>10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0.00029999999999999997</v>
      </c>
      <c r="R137" s="214">
        <f>Q137*H137</f>
        <v>0.0029999999999999996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238</v>
      </c>
      <c r="AT137" s="216" t="s">
        <v>146</v>
      </c>
      <c r="AU137" s="216" t="s">
        <v>80</v>
      </c>
      <c r="AY137" s="18" t="s">
        <v>144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238</v>
      </c>
      <c r="BM137" s="216" t="s">
        <v>1243</v>
      </c>
    </row>
    <row r="138" s="14" customFormat="1">
      <c r="A138" s="14"/>
      <c r="B138" s="235"/>
      <c r="C138" s="236"/>
      <c r="D138" s="225" t="s">
        <v>155</v>
      </c>
      <c r="E138" s="237" t="s">
        <v>19</v>
      </c>
      <c r="F138" s="238" t="s">
        <v>1244</v>
      </c>
      <c r="G138" s="236"/>
      <c r="H138" s="237" t="s">
        <v>19</v>
      </c>
      <c r="I138" s="239"/>
      <c r="J138" s="236"/>
      <c r="K138" s="236"/>
      <c r="L138" s="240"/>
      <c r="M138" s="241"/>
      <c r="N138" s="242"/>
      <c r="O138" s="242"/>
      <c r="P138" s="242"/>
      <c r="Q138" s="242"/>
      <c r="R138" s="242"/>
      <c r="S138" s="242"/>
      <c r="T138" s="24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4" t="s">
        <v>155</v>
      </c>
      <c r="AU138" s="244" t="s">
        <v>80</v>
      </c>
      <c r="AV138" s="14" t="s">
        <v>80</v>
      </c>
      <c r="AW138" s="14" t="s">
        <v>33</v>
      </c>
      <c r="AX138" s="14" t="s">
        <v>72</v>
      </c>
      <c r="AY138" s="244" t="s">
        <v>144</v>
      </c>
    </row>
    <row r="139" s="13" customFormat="1">
      <c r="A139" s="13"/>
      <c r="B139" s="223"/>
      <c r="C139" s="224"/>
      <c r="D139" s="225" t="s">
        <v>155</v>
      </c>
      <c r="E139" s="226" t="s">
        <v>19</v>
      </c>
      <c r="F139" s="227" t="s">
        <v>1245</v>
      </c>
      <c r="G139" s="224"/>
      <c r="H139" s="228">
        <v>10</v>
      </c>
      <c r="I139" s="229"/>
      <c r="J139" s="224"/>
      <c r="K139" s="224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155</v>
      </c>
      <c r="AU139" s="234" t="s">
        <v>80</v>
      </c>
      <c r="AV139" s="13" t="s">
        <v>82</v>
      </c>
      <c r="AW139" s="13" t="s">
        <v>33</v>
      </c>
      <c r="AX139" s="13" t="s">
        <v>72</v>
      </c>
      <c r="AY139" s="234" t="s">
        <v>144</v>
      </c>
    </row>
    <row r="140" s="15" customFormat="1">
      <c r="A140" s="15"/>
      <c r="B140" s="245"/>
      <c r="C140" s="246"/>
      <c r="D140" s="225" t="s">
        <v>155</v>
      </c>
      <c r="E140" s="247" t="s">
        <v>19</v>
      </c>
      <c r="F140" s="248" t="s">
        <v>266</v>
      </c>
      <c r="G140" s="246"/>
      <c r="H140" s="249">
        <v>10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5" t="s">
        <v>155</v>
      </c>
      <c r="AU140" s="255" t="s">
        <v>80</v>
      </c>
      <c r="AV140" s="15" t="s">
        <v>151</v>
      </c>
      <c r="AW140" s="15" t="s">
        <v>33</v>
      </c>
      <c r="AX140" s="15" t="s">
        <v>80</v>
      </c>
      <c r="AY140" s="255" t="s">
        <v>144</v>
      </c>
    </row>
    <row r="141" s="2" customFormat="1" ht="14.4" customHeight="1">
      <c r="A141" s="39"/>
      <c r="B141" s="40"/>
      <c r="C141" s="256" t="s">
        <v>298</v>
      </c>
      <c r="D141" s="256" t="s">
        <v>305</v>
      </c>
      <c r="E141" s="257" t="s">
        <v>1246</v>
      </c>
      <c r="F141" s="258" t="s">
        <v>1247</v>
      </c>
      <c r="G141" s="259" t="s">
        <v>436</v>
      </c>
      <c r="H141" s="260">
        <v>10</v>
      </c>
      <c r="I141" s="261"/>
      <c r="J141" s="262">
        <f>ROUND(I141*H141,2)</f>
        <v>0</v>
      </c>
      <c r="K141" s="258" t="s">
        <v>19</v>
      </c>
      <c r="L141" s="263"/>
      <c r="M141" s="264" t="s">
        <v>19</v>
      </c>
      <c r="N141" s="265" t="s">
        <v>43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339</v>
      </c>
      <c r="AT141" s="216" t="s">
        <v>305</v>
      </c>
      <c r="AU141" s="216" t="s">
        <v>80</v>
      </c>
      <c r="AY141" s="18" t="s">
        <v>144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238</v>
      </c>
      <c r="BM141" s="216" t="s">
        <v>1248</v>
      </c>
    </row>
    <row r="142" s="2" customFormat="1" ht="14.4" customHeight="1">
      <c r="A142" s="39"/>
      <c r="B142" s="40"/>
      <c r="C142" s="205" t="s">
        <v>304</v>
      </c>
      <c r="D142" s="205" t="s">
        <v>146</v>
      </c>
      <c r="E142" s="206" t="s">
        <v>1249</v>
      </c>
      <c r="F142" s="207" t="s">
        <v>1250</v>
      </c>
      <c r="G142" s="208" t="s">
        <v>182</v>
      </c>
      <c r="H142" s="209">
        <v>0.0040000000000000001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238</v>
      </c>
      <c r="AT142" s="216" t="s">
        <v>146</v>
      </c>
      <c r="AU142" s="216" t="s">
        <v>80</v>
      </c>
      <c r="AY142" s="18" t="s">
        <v>144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238</v>
      </c>
      <c r="BM142" s="216" t="s">
        <v>1251</v>
      </c>
    </row>
    <row r="143" s="12" customFormat="1" ht="25.92" customHeight="1">
      <c r="A143" s="12"/>
      <c r="B143" s="189"/>
      <c r="C143" s="190"/>
      <c r="D143" s="191" t="s">
        <v>71</v>
      </c>
      <c r="E143" s="192" t="s">
        <v>1252</v>
      </c>
      <c r="F143" s="192" t="s">
        <v>1252</v>
      </c>
      <c r="G143" s="190"/>
      <c r="H143" s="190"/>
      <c r="I143" s="193"/>
      <c r="J143" s="194">
        <f>BK143</f>
        <v>0</v>
      </c>
      <c r="K143" s="190"/>
      <c r="L143" s="195"/>
      <c r="M143" s="196"/>
      <c r="N143" s="197"/>
      <c r="O143" s="197"/>
      <c r="P143" s="198">
        <f>P144</f>
        <v>0</v>
      </c>
      <c r="Q143" s="197"/>
      <c r="R143" s="198">
        <f>R144</f>
        <v>0</v>
      </c>
      <c r="S143" s="197"/>
      <c r="T143" s="199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0" t="s">
        <v>80</v>
      </c>
      <c r="AT143" s="201" t="s">
        <v>71</v>
      </c>
      <c r="AU143" s="201" t="s">
        <v>72</v>
      </c>
      <c r="AY143" s="200" t="s">
        <v>144</v>
      </c>
      <c r="BK143" s="202">
        <f>BK144</f>
        <v>0</v>
      </c>
    </row>
    <row r="144" s="2" customFormat="1" ht="14.4" customHeight="1">
      <c r="A144" s="39"/>
      <c r="B144" s="40"/>
      <c r="C144" s="205" t="s">
        <v>309</v>
      </c>
      <c r="D144" s="205" t="s">
        <v>146</v>
      </c>
      <c r="E144" s="206" t="s">
        <v>1253</v>
      </c>
      <c r="F144" s="207" t="s">
        <v>1254</v>
      </c>
      <c r="G144" s="208" t="s">
        <v>182</v>
      </c>
      <c r="H144" s="209">
        <v>0.029999999999999999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238</v>
      </c>
      <c r="AT144" s="216" t="s">
        <v>146</v>
      </c>
      <c r="AU144" s="216" t="s">
        <v>80</v>
      </c>
      <c r="AY144" s="18" t="s">
        <v>144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238</v>
      </c>
      <c r="BM144" s="216" t="s">
        <v>1255</v>
      </c>
    </row>
    <row r="145" s="12" customFormat="1" ht="25.92" customHeight="1">
      <c r="A145" s="12"/>
      <c r="B145" s="189"/>
      <c r="C145" s="190"/>
      <c r="D145" s="191" t="s">
        <v>71</v>
      </c>
      <c r="E145" s="192" t="s">
        <v>1256</v>
      </c>
      <c r="F145" s="192" t="s">
        <v>1256</v>
      </c>
      <c r="G145" s="190"/>
      <c r="H145" s="190"/>
      <c r="I145" s="193"/>
      <c r="J145" s="194">
        <f>BK145</f>
        <v>0</v>
      </c>
      <c r="K145" s="190"/>
      <c r="L145" s="195"/>
      <c r="M145" s="196"/>
      <c r="N145" s="197"/>
      <c r="O145" s="197"/>
      <c r="P145" s="198">
        <f>SUM(P146:P174)</f>
        <v>0</v>
      </c>
      <c r="Q145" s="197"/>
      <c r="R145" s="198">
        <f>SUM(R146:R174)</f>
        <v>2.1081749999999992</v>
      </c>
      <c r="S145" s="197"/>
      <c r="T145" s="199">
        <f>SUM(T146:T174)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80</v>
      </c>
      <c r="AT145" s="201" t="s">
        <v>71</v>
      </c>
      <c r="AU145" s="201" t="s">
        <v>72</v>
      </c>
      <c r="AY145" s="200" t="s">
        <v>144</v>
      </c>
      <c r="BK145" s="202">
        <f>SUM(BK146:BK174)</f>
        <v>0</v>
      </c>
    </row>
    <row r="146" s="2" customFormat="1" ht="14.4" customHeight="1">
      <c r="A146" s="39"/>
      <c r="B146" s="40"/>
      <c r="C146" s="205" t="s">
        <v>315</v>
      </c>
      <c r="D146" s="205" t="s">
        <v>146</v>
      </c>
      <c r="E146" s="206" t="s">
        <v>1257</v>
      </c>
      <c r="F146" s="207" t="s">
        <v>1258</v>
      </c>
      <c r="G146" s="208" t="s">
        <v>436</v>
      </c>
      <c r="H146" s="209">
        <v>33</v>
      </c>
      <c r="I146" s="210"/>
      <c r="J146" s="211">
        <f>ROUND(I146*H146,2)</f>
        <v>0</v>
      </c>
      <c r="K146" s="207" t="s">
        <v>19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238</v>
      </c>
      <c r="AT146" s="216" t="s">
        <v>146</v>
      </c>
      <c r="AU146" s="216" t="s">
        <v>80</v>
      </c>
      <c r="AY146" s="18" t="s">
        <v>144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238</v>
      </c>
      <c r="BM146" s="216" t="s">
        <v>1259</v>
      </c>
    </row>
    <row r="147" s="13" customFormat="1">
      <c r="A147" s="13"/>
      <c r="B147" s="223"/>
      <c r="C147" s="224"/>
      <c r="D147" s="225" t="s">
        <v>155</v>
      </c>
      <c r="E147" s="226" t="s">
        <v>19</v>
      </c>
      <c r="F147" s="227" t="s">
        <v>1260</v>
      </c>
      <c r="G147" s="224"/>
      <c r="H147" s="228">
        <v>33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155</v>
      </c>
      <c r="AU147" s="234" t="s">
        <v>80</v>
      </c>
      <c r="AV147" s="13" t="s">
        <v>82</v>
      </c>
      <c r="AW147" s="13" t="s">
        <v>33</v>
      </c>
      <c r="AX147" s="13" t="s">
        <v>72</v>
      </c>
      <c r="AY147" s="234" t="s">
        <v>144</v>
      </c>
    </row>
    <row r="148" s="15" customFormat="1">
      <c r="A148" s="15"/>
      <c r="B148" s="245"/>
      <c r="C148" s="246"/>
      <c r="D148" s="225" t="s">
        <v>155</v>
      </c>
      <c r="E148" s="247" t="s">
        <v>19</v>
      </c>
      <c r="F148" s="248" t="s">
        <v>266</v>
      </c>
      <c r="G148" s="246"/>
      <c r="H148" s="249">
        <v>33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5" t="s">
        <v>155</v>
      </c>
      <c r="AU148" s="255" t="s">
        <v>80</v>
      </c>
      <c r="AV148" s="15" t="s">
        <v>151</v>
      </c>
      <c r="AW148" s="15" t="s">
        <v>33</v>
      </c>
      <c r="AX148" s="15" t="s">
        <v>80</v>
      </c>
      <c r="AY148" s="255" t="s">
        <v>144</v>
      </c>
    </row>
    <row r="149" s="2" customFormat="1" ht="14.4" customHeight="1">
      <c r="A149" s="39"/>
      <c r="B149" s="40"/>
      <c r="C149" s="205" t="s">
        <v>321</v>
      </c>
      <c r="D149" s="205" t="s">
        <v>146</v>
      </c>
      <c r="E149" s="206" t="s">
        <v>1261</v>
      </c>
      <c r="F149" s="207" t="s">
        <v>1262</v>
      </c>
      <c r="G149" s="208" t="s">
        <v>270</v>
      </c>
      <c r="H149" s="209">
        <v>4</v>
      </c>
      <c r="I149" s="210"/>
      <c r="J149" s="211">
        <f>ROUND(I149*H149,2)</f>
        <v>0</v>
      </c>
      <c r="K149" s="207" t="s">
        <v>19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0.00157</v>
      </c>
      <c r="R149" s="214">
        <f>Q149*H149</f>
        <v>0.00628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238</v>
      </c>
      <c r="AT149" s="216" t="s">
        <v>146</v>
      </c>
      <c r="AU149" s="216" t="s">
        <v>80</v>
      </c>
      <c r="AY149" s="18" t="s">
        <v>144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238</v>
      </c>
      <c r="BM149" s="216" t="s">
        <v>1263</v>
      </c>
    </row>
    <row r="150" s="2" customFormat="1" ht="14.4" customHeight="1">
      <c r="A150" s="39"/>
      <c r="B150" s="40"/>
      <c r="C150" s="256" t="s">
        <v>326</v>
      </c>
      <c r="D150" s="256" t="s">
        <v>305</v>
      </c>
      <c r="E150" s="257" t="s">
        <v>1264</v>
      </c>
      <c r="F150" s="258" t="s">
        <v>1265</v>
      </c>
      <c r="G150" s="259" t="s">
        <v>1161</v>
      </c>
      <c r="H150" s="260">
        <v>4</v>
      </c>
      <c r="I150" s="261"/>
      <c r="J150" s="262">
        <f>ROUND(I150*H150,2)</f>
        <v>0</v>
      </c>
      <c r="K150" s="258" t="s">
        <v>19</v>
      </c>
      <c r="L150" s="263"/>
      <c r="M150" s="264" t="s">
        <v>19</v>
      </c>
      <c r="N150" s="265" t="s">
        <v>43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339</v>
      </c>
      <c r="AT150" s="216" t="s">
        <v>305</v>
      </c>
      <c r="AU150" s="216" t="s">
        <v>80</v>
      </c>
      <c r="AY150" s="18" t="s">
        <v>144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238</v>
      </c>
      <c r="BM150" s="216" t="s">
        <v>1266</v>
      </c>
    </row>
    <row r="151" s="2" customFormat="1" ht="14.4" customHeight="1">
      <c r="A151" s="39"/>
      <c r="B151" s="40"/>
      <c r="C151" s="205" t="s">
        <v>333</v>
      </c>
      <c r="D151" s="205" t="s">
        <v>146</v>
      </c>
      <c r="E151" s="206" t="s">
        <v>1267</v>
      </c>
      <c r="F151" s="207" t="s">
        <v>1268</v>
      </c>
      <c r="G151" s="208" t="s">
        <v>270</v>
      </c>
      <c r="H151" s="209">
        <v>2</v>
      </c>
      <c r="I151" s="210"/>
      <c r="J151" s="211">
        <f>ROUND(I151*H151,2)</f>
        <v>0</v>
      </c>
      <c r="K151" s="207" t="s">
        <v>19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0.0040200000000000001</v>
      </c>
      <c r="R151" s="214">
        <f>Q151*H151</f>
        <v>0.0080400000000000003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238</v>
      </c>
      <c r="AT151" s="216" t="s">
        <v>146</v>
      </c>
      <c r="AU151" s="216" t="s">
        <v>80</v>
      </c>
      <c r="AY151" s="18" t="s">
        <v>144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238</v>
      </c>
      <c r="BM151" s="216" t="s">
        <v>1269</v>
      </c>
    </row>
    <row r="152" s="2" customFormat="1" ht="14.4" customHeight="1">
      <c r="A152" s="39"/>
      <c r="B152" s="40"/>
      <c r="C152" s="256" t="s">
        <v>339</v>
      </c>
      <c r="D152" s="256" t="s">
        <v>305</v>
      </c>
      <c r="E152" s="257" t="s">
        <v>1270</v>
      </c>
      <c r="F152" s="258" t="s">
        <v>1271</v>
      </c>
      <c r="G152" s="259" t="s">
        <v>1161</v>
      </c>
      <c r="H152" s="260">
        <v>2</v>
      </c>
      <c r="I152" s="261"/>
      <c r="J152" s="262">
        <f>ROUND(I152*H152,2)</f>
        <v>0</v>
      </c>
      <c r="K152" s="258" t="s">
        <v>19</v>
      </c>
      <c r="L152" s="263"/>
      <c r="M152" s="264" t="s">
        <v>19</v>
      </c>
      <c r="N152" s="265" t="s">
        <v>43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339</v>
      </c>
      <c r="AT152" s="216" t="s">
        <v>305</v>
      </c>
      <c r="AU152" s="216" t="s">
        <v>80</v>
      </c>
      <c r="AY152" s="18" t="s">
        <v>144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238</v>
      </c>
      <c r="BM152" s="216" t="s">
        <v>1272</v>
      </c>
    </row>
    <row r="153" s="2" customFormat="1" ht="14.4" customHeight="1">
      <c r="A153" s="39"/>
      <c r="B153" s="40"/>
      <c r="C153" s="205" t="s">
        <v>347</v>
      </c>
      <c r="D153" s="205" t="s">
        <v>146</v>
      </c>
      <c r="E153" s="206" t="s">
        <v>1273</v>
      </c>
      <c r="F153" s="207" t="s">
        <v>1274</v>
      </c>
      <c r="G153" s="208" t="s">
        <v>436</v>
      </c>
      <c r="H153" s="209">
        <v>6</v>
      </c>
      <c r="I153" s="210"/>
      <c r="J153" s="211">
        <f>ROUND(I153*H153,2)</f>
        <v>0</v>
      </c>
      <c r="K153" s="207" t="s">
        <v>19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238</v>
      </c>
      <c r="AT153" s="216" t="s">
        <v>146</v>
      </c>
      <c r="AU153" s="216" t="s">
        <v>80</v>
      </c>
      <c r="AY153" s="18" t="s">
        <v>144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238</v>
      </c>
      <c r="BM153" s="216" t="s">
        <v>1275</v>
      </c>
    </row>
    <row r="154" s="2" customFormat="1" ht="14.4" customHeight="1">
      <c r="A154" s="39"/>
      <c r="B154" s="40"/>
      <c r="C154" s="205" t="s">
        <v>353</v>
      </c>
      <c r="D154" s="205" t="s">
        <v>146</v>
      </c>
      <c r="E154" s="206" t="s">
        <v>1276</v>
      </c>
      <c r="F154" s="207" t="s">
        <v>1277</v>
      </c>
      <c r="G154" s="208" t="s">
        <v>436</v>
      </c>
      <c r="H154" s="209">
        <v>12</v>
      </c>
      <c r="I154" s="210"/>
      <c r="J154" s="211">
        <f>ROUND(I154*H154,2)</f>
        <v>0</v>
      </c>
      <c r="K154" s="207" t="s">
        <v>19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0.0049800000000000001</v>
      </c>
      <c r="R154" s="214">
        <f>Q154*H154</f>
        <v>0.059760000000000001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238</v>
      </c>
      <c r="AT154" s="216" t="s">
        <v>146</v>
      </c>
      <c r="AU154" s="216" t="s">
        <v>80</v>
      </c>
      <c r="AY154" s="18" t="s">
        <v>144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238</v>
      </c>
      <c r="BM154" s="216" t="s">
        <v>1278</v>
      </c>
    </row>
    <row r="155" s="14" customFormat="1">
      <c r="A155" s="14"/>
      <c r="B155" s="235"/>
      <c r="C155" s="236"/>
      <c r="D155" s="225" t="s">
        <v>155</v>
      </c>
      <c r="E155" s="237" t="s">
        <v>19</v>
      </c>
      <c r="F155" s="238" t="s">
        <v>1279</v>
      </c>
      <c r="G155" s="236"/>
      <c r="H155" s="237" t="s">
        <v>19</v>
      </c>
      <c r="I155" s="239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155</v>
      </c>
      <c r="AU155" s="244" t="s">
        <v>80</v>
      </c>
      <c r="AV155" s="14" t="s">
        <v>80</v>
      </c>
      <c r="AW155" s="14" t="s">
        <v>33</v>
      </c>
      <c r="AX155" s="14" t="s">
        <v>72</v>
      </c>
      <c r="AY155" s="244" t="s">
        <v>144</v>
      </c>
    </row>
    <row r="156" s="13" customFormat="1">
      <c r="A156" s="13"/>
      <c r="B156" s="223"/>
      <c r="C156" s="224"/>
      <c r="D156" s="225" t="s">
        <v>155</v>
      </c>
      <c r="E156" s="226" t="s">
        <v>19</v>
      </c>
      <c r="F156" s="227" t="s">
        <v>1280</v>
      </c>
      <c r="G156" s="224"/>
      <c r="H156" s="228">
        <v>12</v>
      </c>
      <c r="I156" s="229"/>
      <c r="J156" s="224"/>
      <c r="K156" s="224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155</v>
      </c>
      <c r="AU156" s="234" t="s">
        <v>80</v>
      </c>
      <c r="AV156" s="13" t="s">
        <v>82</v>
      </c>
      <c r="AW156" s="13" t="s">
        <v>33</v>
      </c>
      <c r="AX156" s="13" t="s">
        <v>72</v>
      </c>
      <c r="AY156" s="234" t="s">
        <v>144</v>
      </c>
    </row>
    <row r="157" s="15" customFormat="1">
      <c r="A157" s="15"/>
      <c r="B157" s="245"/>
      <c r="C157" s="246"/>
      <c r="D157" s="225" t="s">
        <v>155</v>
      </c>
      <c r="E157" s="247" t="s">
        <v>19</v>
      </c>
      <c r="F157" s="248" t="s">
        <v>266</v>
      </c>
      <c r="G157" s="246"/>
      <c r="H157" s="249">
        <v>12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5" t="s">
        <v>155</v>
      </c>
      <c r="AU157" s="255" t="s">
        <v>80</v>
      </c>
      <c r="AV157" s="15" t="s">
        <v>151</v>
      </c>
      <c r="AW157" s="15" t="s">
        <v>33</v>
      </c>
      <c r="AX157" s="15" t="s">
        <v>80</v>
      </c>
      <c r="AY157" s="255" t="s">
        <v>144</v>
      </c>
    </row>
    <row r="158" s="2" customFormat="1" ht="14.4" customHeight="1">
      <c r="A158" s="39"/>
      <c r="B158" s="40"/>
      <c r="C158" s="205" t="s">
        <v>362</v>
      </c>
      <c r="D158" s="205" t="s">
        <v>146</v>
      </c>
      <c r="E158" s="206" t="s">
        <v>1281</v>
      </c>
      <c r="F158" s="207" t="s">
        <v>1282</v>
      </c>
      <c r="G158" s="208" t="s">
        <v>436</v>
      </c>
      <c r="H158" s="209">
        <v>0.5</v>
      </c>
      <c r="I158" s="210"/>
      <c r="J158" s="211">
        <f>ROUND(I158*H158,2)</f>
        <v>0</v>
      </c>
      <c r="K158" s="207" t="s">
        <v>19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0.0025300000000000001</v>
      </c>
      <c r="R158" s="214">
        <f>Q158*H158</f>
        <v>0.0012650000000000001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238</v>
      </c>
      <c r="AT158" s="216" t="s">
        <v>146</v>
      </c>
      <c r="AU158" s="216" t="s">
        <v>80</v>
      </c>
      <c r="AY158" s="18" t="s">
        <v>144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238</v>
      </c>
      <c r="BM158" s="216" t="s">
        <v>1283</v>
      </c>
    </row>
    <row r="159" s="2" customFormat="1" ht="14.4" customHeight="1">
      <c r="A159" s="39"/>
      <c r="B159" s="40"/>
      <c r="C159" s="205" t="s">
        <v>370</v>
      </c>
      <c r="D159" s="205" t="s">
        <v>146</v>
      </c>
      <c r="E159" s="206" t="s">
        <v>1284</v>
      </c>
      <c r="F159" s="207" t="s">
        <v>1285</v>
      </c>
      <c r="G159" s="208" t="s">
        <v>436</v>
      </c>
      <c r="H159" s="209">
        <v>6</v>
      </c>
      <c r="I159" s="210"/>
      <c r="J159" s="211">
        <f>ROUND(I159*H159,2)</f>
        <v>0</v>
      </c>
      <c r="K159" s="207" t="s">
        <v>19</v>
      </c>
      <c r="L159" s="45"/>
      <c r="M159" s="212" t="s">
        <v>19</v>
      </c>
      <c r="N159" s="213" t="s">
        <v>43</v>
      </c>
      <c r="O159" s="85"/>
      <c r="P159" s="214">
        <f>O159*H159</f>
        <v>0</v>
      </c>
      <c r="Q159" s="214">
        <v>0.066000000000000003</v>
      </c>
      <c r="R159" s="214">
        <f>Q159*H159</f>
        <v>0.39600000000000002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238</v>
      </c>
      <c r="AT159" s="216" t="s">
        <v>146</v>
      </c>
      <c r="AU159" s="216" t="s">
        <v>80</v>
      </c>
      <c r="AY159" s="18" t="s">
        <v>144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80</v>
      </c>
      <c r="BK159" s="217">
        <f>ROUND(I159*H159,2)</f>
        <v>0</v>
      </c>
      <c r="BL159" s="18" t="s">
        <v>238</v>
      </c>
      <c r="BM159" s="216" t="s">
        <v>1286</v>
      </c>
    </row>
    <row r="160" s="14" customFormat="1">
      <c r="A160" s="14"/>
      <c r="B160" s="235"/>
      <c r="C160" s="236"/>
      <c r="D160" s="225" t="s">
        <v>155</v>
      </c>
      <c r="E160" s="237" t="s">
        <v>19</v>
      </c>
      <c r="F160" s="238" t="s">
        <v>1287</v>
      </c>
      <c r="G160" s="236"/>
      <c r="H160" s="237" t="s">
        <v>19</v>
      </c>
      <c r="I160" s="239"/>
      <c r="J160" s="236"/>
      <c r="K160" s="236"/>
      <c r="L160" s="240"/>
      <c r="M160" s="241"/>
      <c r="N160" s="242"/>
      <c r="O160" s="242"/>
      <c r="P160" s="242"/>
      <c r="Q160" s="242"/>
      <c r="R160" s="242"/>
      <c r="S160" s="242"/>
      <c r="T160" s="24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4" t="s">
        <v>155</v>
      </c>
      <c r="AU160" s="244" t="s">
        <v>80</v>
      </c>
      <c r="AV160" s="14" t="s">
        <v>80</v>
      </c>
      <c r="AW160" s="14" t="s">
        <v>33</v>
      </c>
      <c r="AX160" s="14" t="s">
        <v>72</v>
      </c>
      <c r="AY160" s="244" t="s">
        <v>144</v>
      </c>
    </row>
    <row r="161" s="13" customFormat="1">
      <c r="A161" s="13"/>
      <c r="B161" s="223"/>
      <c r="C161" s="224"/>
      <c r="D161" s="225" t="s">
        <v>155</v>
      </c>
      <c r="E161" s="226" t="s">
        <v>19</v>
      </c>
      <c r="F161" s="227" t="s">
        <v>1288</v>
      </c>
      <c r="G161" s="224"/>
      <c r="H161" s="228">
        <v>6</v>
      </c>
      <c r="I161" s="229"/>
      <c r="J161" s="224"/>
      <c r="K161" s="224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155</v>
      </c>
      <c r="AU161" s="234" t="s">
        <v>80</v>
      </c>
      <c r="AV161" s="13" t="s">
        <v>82</v>
      </c>
      <c r="AW161" s="13" t="s">
        <v>33</v>
      </c>
      <c r="AX161" s="13" t="s">
        <v>72</v>
      </c>
      <c r="AY161" s="234" t="s">
        <v>144</v>
      </c>
    </row>
    <row r="162" s="15" customFormat="1">
      <c r="A162" s="15"/>
      <c r="B162" s="245"/>
      <c r="C162" s="246"/>
      <c r="D162" s="225" t="s">
        <v>155</v>
      </c>
      <c r="E162" s="247" t="s">
        <v>19</v>
      </c>
      <c r="F162" s="248" t="s">
        <v>266</v>
      </c>
      <c r="G162" s="246"/>
      <c r="H162" s="249">
        <v>6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5" t="s">
        <v>155</v>
      </c>
      <c r="AU162" s="255" t="s">
        <v>80</v>
      </c>
      <c r="AV162" s="15" t="s">
        <v>151</v>
      </c>
      <c r="AW162" s="15" t="s">
        <v>33</v>
      </c>
      <c r="AX162" s="15" t="s">
        <v>80</v>
      </c>
      <c r="AY162" s="255" t="s">
        <v>144</v>
      </c>
    </row>
    <row r="163" s="2" customFormat="1" ht="14.4" customHeight="1">
      <c r="A163" s="39"/>
      <c r="B163" s="40"/>
      <c r="C163" s="205" t="s">
        <v>376</v>
      </c>
      <c r="D163" s="205" t="s">
        <v>146</v>
      </c>
      <c r="E163" s="206" t="s">
        <v>1289</v>
      </c>
      <c r="F163" s="207" t="s">
        <v>1290</v>
      </c>
      <c r="G163" s="208" t="s">
        <v>436</v>
      </c>
      <c r="H163" s="209">
        <v>24.5</v>
      </c>
      <c r="I163" s="210"/>
      <c r="J163" s="211">
        <f>ROUND(I163*H163,2)</f>
        <v>0</v>
      </c>
      <c r="K163" s="207" t="s">
        <v>19</v>
      </c>
      <c r="L163" s="45"/>
      <c r="M163" s="212" t="s">
        <v>19</v>
      </c>
      <c r="N163" s="213" t="s">
        <v>43</v>
      </c>
      <c r="O163" s="85"/>
      <c r="P163" s="214">
        <f>O163*H163</f>
        <v>0</v>
      </c>
      <c r="Q163" s="214">
        <v>0.050959999999999998</v>
      </c>
      <c r="R163" s="214">
        <f>Q163*H163</f>
        <v>1.2485199999999999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238</v>
      </c>
      <c r="AT163" s="216" t="s">
        <v>146</v>
      </c>
      <c r="AU163" s="216" t="s">
        <v>80</v>
      </c>
      <c r="AY163" s="18" t="s">
        <v>144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80</v>
      </c>
      <c r="BK163" s="217">
        <f>ROUND(I163*H163,2)</f>
        <v>0</v>
      </c>
      <c r="BL163" s="18" t="s">
        <v>238</v>
      </c>
      <c r="BM163" s="216" t="s">
        <v>1291</v>
      </c>
    </row>
    <row r="164" s="13" customFormat="1">
      <c r="A164" s="13"/>
      <c r="B164" s="223"/>
      <c r="C164" s="224"/>
      <c r="D164" s="225" t="s">
        <v>155</v>
      </c>
      <c r="E164" s="226" t="s">
        <v>19</v>
      </c>
      <c r="F164" s="227" t="s">
        <v>1292</v>
      </c>
      <c r="G164" s="224"/>
      <c r="H164" s="228">
        <v>24.5</v>
      </c>
      <c r="I164" s="229"/>
      <c r="J164" s="224"/>
      <c r="K164" s="224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155</v>
      </c>
      <c r="AU164" s="234" t="s">
        <v>80</v>
      </c>
      <c r="AV164" s="13" t="s">
        <v>82</v>
      </c>
      <c r="AW164" s="13" t="s">
        <v>33</v>
      </c>
      <c r="AX164" s="13" t="s">
        <v>72</v>
      </c>
      <c r="AY164" s="234" t="s">
        <v>144</v>
      </c>
    </row>
    <row r="165" s="15" customFormat="1">
      <c r="A165" s="15"/>
      <c r="B165" s="245"/>
      <c r="C165" s="246"/>
      <c r="D165" s="225" t="s">
        <v>155</v>
      </c>
      <c r="E165" s="247" t="s">
        <v>19</v>
      </c>
      <c r="F165" s="248" t="s">
        <v>266</v>
      </c>
      <c r="G165" s="246"/>
      <c r="H165" s="249">
        <v>24.5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5" t="s">
        <v>155</v>
      </c>
      <c r="AU165" s="255" t="s">
        <v>80</v>
      </c>
      <c r="AV165" s="15" t="s">
        <v>151</v>
      </c>
      <c r="AW165" s="15" t="s">
        <v>33</v>
      </c>
      <c r="AX165" s="15" t="s">
        <v>80</v>
      </c>
      <c r="AY165" s="255" t="s">
        <v>144</v>
      </c>
    </row>
    <row r="166" s="2" customFormat="1" ht="14.4" customHeight="1">
      <c r="A166" s="39"/>
      <c r="B166" s="40"/>
      <c r="C166" s="205" t="s">
        <v>382</v>
      </c>
      <c r="D166" s="205" t="s">
        <v>146</v>
      </c>
      <c r="E166" s="206" t="s">
        <v>1293</v>
      </c>
      <c r="F166" s="207" t="s">
        <v>1294</v>
      </c>
      <c r="G166" s="208" t="s">
        <v>436</v>
      </c>
      <c r="H166" s="209">
        <v>11</v>
      </c>
      <c r="I166" s="210"/>
      <c r="J166" s="211">
        <f>ROUND(I166*H166,2)</f>
        <v>0</v>
      </c>
      <c r="K166" s="207" t="s">
        <v>19</v>
      </c>
      <c r="L166" s="45"/>
      <c r="M166" s="212" t="s">
        <v>19</v>
      </c>
      <c r="N166" s="213" t="s">
        <v>43</v>
      </c>
      <c r="O166" s="85"/>
      <c r="P166" s="214">
        <f>O166*H166</f>
        <v>0</v>
      </c>
      <c r="Q166" s="214">
        <v>0.034209999999999997</v>
      </c>
      <c r="R166" s="214">
        <f>Q166*H166</f>
        <v>0.37630999999999998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238</v>
      </c>
      <c r="AT166" s="216" t="s">
        <v>146</v>
      </c>
      <c r="AU166" s="216" t="s">
        <v>80</v>
      </c>
      <c r="AY166" s="18" t="s">
        <v>144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80</v>
      </c>
      <c r="BK166" s="217">
        <f>ROUND(I166*H166,2)</f>
        <v>0</v>
      </c>
      <c r="BL166" s="18" t="s">
        <v>238</v>
      </c>
      <c r="BM166" s="216" t="s">
        <v>1295</v>
      </c>
    </row>
    <row r="167" s="2" customFormat="1" ht="14.4" customHeight="1">
      <c r="A167" s="39"/>
      <c r="B167" s="40"/>
      <c r="C167" s="256" t="s">
        <v>387</v>
      </c>
      <c r="D167" s="256" t="s">
        <v>305</v>
      </c>
      <c r="E167" s="257" t="s">
        <v>1296</v>
      </c>
      <c r="F167" s="258" t="s">
        <v>1297</v>
      </c>
      <c r="G167" s="259" t="s">
        <v>1161</v>
      </c>
      <c r="H167" s="260">
        <v>3</v>
      </c>
      <c r="I167" s="261"/>
      <c r="J167" s="262">
        <f>ROUND(I167*H167,2)</f>
        <v>0</v>
      </c>
      <c r="K167" s="258" t="s">
        <v>19</v>
      </c>
      <c r="L167" s="263"/>
      <c r="M167" s="264" t="s">
        <v>19</v>
      </c>
      <c r="N167" s="265" t="s">
        <v>43</v>
      </c>
      <c r="O167" s="85"/>
      <c r="P167" s="214">
        <f>O167*H167</f>
        <v>0</v>
      </c>
      <c r="Q167" s="214">
        <v>0.0035999999999999999</v>
      </c>
      <c r="R167" s="214">
        <f>Q167*H167</f>
        <v>0.010800000000000001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339</v>
      </c>
      <c r="AT167" s="216" t="s">
        <v>305</v>
      </c>
      <c r="AU167" s="216" t="s">
        <v>80</v>
      </c>
      <c r="AY167" s="18" t="s">
        <v>144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80</v>
      </c>
      <c r="BK167" s="217">
        <f>ROUND(I167*H167,2)</f>
        <v>0</v>
      </c>
      <c r="BL167" s="18" t="s">
        <v>238</v>
      </c>
      <c r="BM167" s="216" t="s">
        <v>1298</v>
      </c>
    </row>
    <row r="168" s="2" customFormat="1" ht="14.4" customHeight="1">
      <c r="A168" s="39"/>
      <c r="B168" s="40"/>
      <c r="C168" s="256" t="s">
        <v>394</v>
      </c>
      <c r="D168" s="256" t="s">
        <v>305</v>
      </c>
      <c r="E168" s="257" t="s">
        <v>1299</v>
      </c>
      <c r="F168" s="258" t="s">
        <v>1300</v>
      </c>
      <c r="G168" s="259" t="s">
        <v>1161</v>
      </c>
      <c r="H168" s="260">
        <v>1</v>
      </c>
      <c r="I168" s="261"/>
      <c r="J168" s="262">
        <f>ROUND(I168*H168,2)</f>
        <v>0</v>
      </c>
      <c r="K168" s="258" t="s">
        <v>19</v>
      </c>
      <c r="L168" s="263"/>
      <c r="M168" s="264" t="s">
        <v>19</v>
      </c>
      <c r="N168" s="265" t="s">
        <v>43</v>
      </c>
      <c r="O168" s="85"/>
      <c r="P168" s="214">
        <f>O168*H168</f>
        <v>0</v>
      </c>
      <c r="Q168" s="214">
        <v>0.0011999999999999999</v>
      </c>
      <c r="R168" s="214">
        <f>Q168*H168</f>
        <v>0.0011999999999999999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339</v>
      </c>
      <c r="AT168" s="216" t="s">
        <v>305</v>
      </c>
      <c r="AU168" s="216" t="s">
        <v>80</v>
      </c>
      <c r="AY168" s="18" t="s">
        <v>144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238</v>
      </c>
      <c r="BM168" s="216" t="s">
        <v>1301</v>
      </c>
    </row>
    <row r="169" s="2" customFormat="1" ht="14.4" customHeight="1">
      <c r="A169" s="39"/>
      <c r="B169" s="40"/>
      <c r="C169" s="256" t="s">
        <v>402</v>
      </c>
      <c r="D169" s="256" t="s">
        <v>305</v>
      </c>
      <c r="E169" s="257" t="s">
        <v>1302</v>
      </c>
      <c r="F169" s="258" t="s">
        <v>1303</v>
      </c>
      <c r="G169" s="259" t="s">
        <v>1161</v>
      </c>
      <c r="H169" s="260">
        <v>1</v>
      </c>
      <c r="I169" s="261"/>
      <c r="J169" s="262">
        <f>ROUND(I169*H169,2)</f>
        <v>0</v>
      </c>
      <c r="K169" s="258" t="s">
        <v>19</v>
      </c>
      <c r="L169" s="263"/>
      <c r="M169" s="264" t="s">
        <v>19</v>
      </c>
      <c r="N169" s="265" t="s">
        <v>43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339</v>
      </c>
      <c r="AT169" s="216" t="s">
        <v>305</v>
      </c>
      <c r="AU169" s="216" t="s">
        <v>80</v>
      </c>
      <c r="AY169" s="18" t="s">
        <v>144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80</v>
      </c>
      <c r="BK169" s="217">
        <f>ROUND(I169*H169,2)</f>
        <v>0</v>
      </c>
      <c r="BL169" s="18" t="s">
        <v>238</v>
      </c>
      <c r="BM169" s="216" t="s">
        <v>1304</v>
      </c>
    </row>
    <row r="170" s="2" customFormat="1" ht="14.4" customHeight="1">
      <c r="A170" s="39"/>
      <c r="B170" s="40"/>
      <c r="C170" s="205" t="s">
        <v>408</v>
      </c>
      <c r="D170" s="205" t="s">
        <v>146</v>
      </c>
      <c r="E170" s="206" t="s">
        <v>1305</v>
      </c>
      <c r="F170" s="207" t="s">
        <v>1306</v>
      </c>
      <c r="G170" s="208" t="s">
        <v>436</v>
      </c>
      <c r="H170" s="209">
        <v>54</v>
      </c>
      <c r="I170" s="210"/>
      <c r="J170" s="211">
        <f>ROUND(I170*H170,2)</f>
        <v>0</v>
      </c>
      <c r="K170" s="207" t="s">
        <v>19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238</v>
      </c>
      <c r="AT170" s="216" t="s">
        <v>146</v>
      </c>
      <c r="AU170" s="216" t="s">
        <v>80</v>
      </c>
      <c r="AY170" s="18" t="s">
        <v>144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238</v>
      </c>
      <c r="BM170" s="216" t="s">
        <v>1307</v>
      </c>
    </row>
    <row r="171" s="13" customFormat="1">
      <c r="A171" s="13"/>
      <c r="B171" s="223"/>
      <c r="C171" s="224"/>
      <c r="D171" s="225" t="s">
        <v>155</v>
      </c>
      <c r="E171" s="226" t="s">
        <v>19</v>
      </c>
      <c r="F171" s="227" t="s">
        <v>1308</v>
      </c>
      <c r="G171" s="224"/>
      <c r="H171" s="228">
        <v>54</v>
      </c>
      <c r="I171" s="229"/>
      <c r="J171" s="224"/>
      <c r="K171" s="224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155</v>
      </c>
      <c r="AU171" s="234" t="s">
        <v>80</v>
      </c>
      <c r="AV171" s="13" t="s">
        <v>82</v>
      </c>
      <c r="AW171" s="13" t="s">
        <v>33</v>
      </c>
      <c r="AX171" s="13" t="s">
        <v>72</v>
      </c>
      <c r="AY171" s="234" t="s">
        <v>144</v>
      </c>
    </row>
    <row r="172" s="15" customFormat="1">
      <c r="A172" s="15"/>
      <c r="B172" s="245"/>
      <c r="C172" s="246"/>
      <c r="D172" s="225" t="s">
        <v>155</v>
      </c>
      <c r="E172" s="247" t="s">
        <v>19</v>
      </c>
      <c r="F172" s="248" t="s">
        <v>266</v>
      </c>
      <c r="G172" s="246"/>
      <c r="H172" s="249">
        <v>54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5" t="s">
        <v>155</v>
      </c>
      <c r="AU172" s="255" t="s">
        <v>80</v>
      </c>
      <c r="AV172" s="15" t="s">
        <v>151</v>
      </c>
      <c r="AW172" s="15" t="s">
        <v>33</v>
      </c>
      <c r="AX172" s="15" t="s">
        <v>80</v>
      </c>
      <c r="AY172" s="255" t="s">
        <v>144</v>
      </c>
    </row>
    <row r="173" s="2" customFormat="1" ht="14.4" customHeight="1">
      <c r="A173" s="39"/>
      <c r="B173" s="40"/>
      <c r="C173" s="205" t="s">
        <v>413</v>
      </c>
      <c r="D173" s="205" t="s">
        <v>146</v>
      </c>
      <c r="E173" s="206" t="s">
        <v>1309</v>
      </c>
      <c r="F173" s="207" t="s">
        <v>1310</v>
      </c>
      <c r="G173" s="208" t="s">
        <v>182</v>
      </c>
      <c r="H173" s="209">
        <v>0.5</v>
      </c>
      <c r="I173" s="210"/>
      <c r="J173" s="211">
        <f>ROUND(I173*H173,2)</f>
        <v>0</v>
      </c>
      <c r="K173" s="207" t="s">
        <v>19</v>
      </c>
      <c r="L173" s="45"/>
      <c r="M173" s="212" t="s">
        <v>19</v>
      </c>
      <c r="N173" s="213" t="s">
        <v>43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238</v>
      </c>
      <c r="AT173" s="216" t="s">
        <v>146</v>
      </c>
      <c r="AU173" s="216" t="s">
        <v>80</v>
      </c>
      <c r="AY173" s="18" t="s">
        <v>144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80</v>
      </c>
      <c r="BK173" s="217">
        <f>ROUND(I173*H173,2)</f>
        <v>0</v>
      </c>
      <c r="BL173" s="18" t="s">
        <v>238</v>
      </c>
      <c r="BM173" s="216" t="s">
        <v>1311</v>
      </c>
    </row>
    <row r="174" s="2" customFormat="1" ht="14.4" customHeight="1">
      <c r="A174" s="39"/>
      <c r="B174" s="40"/>
      <c r="C174" s="205" t="s">
        <v>418</v>
      </c>
      <c r="D174" s="205" t="s">
        <v>146</v>
      </c>
      <c r="E174" s="206" t="s">
        <v>1312</v>
      </c>
      <c r="F174" s="207" t="s">
        <v>1313</v>
      </c>
      <c r="G174" s="208" t="s">
        <v>182</v>
      </c>
      <c r="H174" s="209">
        <v>0.17699999999999999</v>
      </c>
      <c r="I174" s="210"/>
      <c r="J174" s="211">
        <f>ROUND(I174*H174,2)</f>
        <v>0</v>
      </c>
      <c r="K174" s="207" t="s">
        <v>19</v>
      </c>
      <c r="L174" s="45"/>
      <c r="M174" s="212" t="s">
        <v>19</v>
      </c>
      <c r="N174" s="213" t="s">
        <v>43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238</v>
      </c>
      <c r="AT174" s="216" t="s">
        <v>146</v>
      </c>
      <c r="AU174" s="216" t="s">
        <v>80</v>
      </c>
      <c r="AY174" s="18" t="s">
        <v>144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80</v>
      </c>
      <c r="BK174" s="217">
        <f>ROUND(I174*H174,2)</f>
        <v>0</v>
      </c>
      <c r="BL174" s="18" t="s">
        <v>238</v>
      </c>
      <c r="BM174" s="216" t="s">
        <v>1314</v>
      </c>
    </row>
    <row r="175" s="12" customFormat="1" ht="25.92" customHeight="1">
      <c r="A175" s="12"/>
      <c r="B175" s="189"/>
      <c r="C175" s="190"/>
      <c r="D175" s="191" t="s">
        <v>71</v>
      </c>
      <c r="E175" s="192" t="s">
        <v>1315</v>
      </c>
      <c r="F175" s="192" t="s">
        <v>1315</v>
      </c>
      <c r="G175" s="190"/>
      <c r="H175" s="190"/>
      <c r="I175" s="193"/>
      <c r="J175" s="194">
        <f>BK175</f>
        <v>0</v>
      </c>
      <c r="K175" s="190"/>
      <c r="L175" s="195"/>
      <c r="M175" s="196"/>
      <c r="N175" s="197"/>
      <c r="O175" s="197"/>
      <c r="P175" s="198">
        <f>SUM(P176:P234)</f>
        <v>0</v>
      </c>
      <c r="Q175" s="197"/>
      <c r="R175" s="198">
        <f>SUM(R176:R234)</f>
        <v>1.5246450000000003</v>
      </c>
      <c r="S175" s="197"/>
      <c r="T175" s="199">
        <f>SUM(T176:T234)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80</v>
      </c>
      <c r="AT175" s="201" t="s">
        <v>71</v>
      </c>
      <c r="AU175" s="201" t="s">
        <v>72</v>
      </c>
      <c r="AY175" s="200" t="s">
        <v>144</v>
      </c>
      <c r="BK175" s="202">
        <f>SUM(BK176:BK234)</f>
        <v>0</v>
      </c>
    </row>
    <row r="176" s="2" customFormat="1" ht="14.4" customHeight="1">
      <c r="A176" s="39"/>
      <c r="B176" s="40"/>
      <c r="C176" s="205" t="s">
        <v>423</v>
      </c>
      <c r="D176" s="205" t="s">
        <v>146</v>
      </c>
      <c r="E176" s="206" t="s">
        <v>1316</v>
      </c>
      <c r="F176" s="207" t="s">
        <v>1317</v>
      </c>
      <c r="G176" s="208" t="s">
        <v>270</v>
      </c>
      <c r="H176" s="209">
        <v>1</v>
      </c>
      <c r="I176" s="210"/>
      <c r="J176" s="211">
        <f>ROUND(I176*H176,2)</f>
        <v>0</v>
      </c>
      <c r="K176" s="207" t="s">
        <v>19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0.00085999999999999998</v>
      </c>
      <c r="R176" s="214">
        <f>Q176*H176</f>
        <v>0.00085999999999999998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238</v>
      </c>
      <c r="AT176" s="216" t="s">
        <v>146</v>
      </c>
      <c r="AU176" s="216" t="s">
        <v>80</v>
      </c>
      <c r="AY176" s="18" t="s">
        <v>144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238</v>
      </c>
      <c r="BM176" s="216" t="s">
        <v>1318</v>
      </c>
    </row>
    <row r="177" s="2" customFormat="1" ht="14.4" customHeight="1">
      <c r="A177" s="39"/>
      <c r="B177" s="40"/>
      <c r="C177" s="256" t="s">
        <v>428</v>
      </c>
      <c r="D177" s="256" t="s">
        <v>305</v>
      </c>
      <c r="E177" s="257" t="s">
        <v>1319</v>
      </c>
      <c r="F177" s="258" t="s">
        <v>1320</v>
      </c>
      <c r="G177" s="259" t="s">
        <v>1161</v>
      </c>
      <c r="H177" s="260">
        <v>1</v>
      </c>
      <c r="I177" s="261"/>
      <c r="J177" s="262">
        <f>ROUND(I177*H177,2)</f>
        <v>0</v>
      </c>
      <c r="K177" s="258" t="s">
        <v>19</v>
      </c>
      <c r="L177" s="263"/>
      <c r="M177" s="264" t="s">
        <v>19</v>
      </c>
      <c r="N177" s="265" t="s">
        <v>43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339</v>
      </c>
      <c r="AT177" s="216" t="s">
        <v>305</v>
      </c>
      <c r="AU177" s="216" t="s">
        <v>80</v>
      </c>
      <c r="AY177" s="18" t="s">
        <v>144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80</v>
      </c>
      <c r="BK177" s="217">
        <f>ROUND(I177*H177,2)</f>
        <v>0</v>
      </c>
      <c r="BL177" s="18" t="s">
        <v>238</v>
      </c>
      <c r="BM177" s="216" t="s">
        <v>1321</v>
      </c>
    </row>
    <row r="178" s="2" customFormat="1" ht="14.4" customHeight="1">
      <c r="A178" s="39"/>
      <c r="B178" s="40"/>
      <c r="C178" s="205" t="s">
        <v>433</v>
      </c>
      <c r="D178" s="205" t="s">
        <v>146</v>
      </c>
      <c r="E178" s="206" t="s">
        <v>1322</v>
      </c>
      <c r="F178" s="207" t="s">
        <v>1323</v>
      </c>
      <c r="G178" s="208" t="s">
        <v>270</v>
      </c>
      <c r="H178" s="209">
        <v>1</v>
      </c>
      <c r="I178" s="210"/>
      <c r="J178" s="211">
        <f>ROUND(I178*H178,2)</f>
        <v>0</v>
      </c>
      <c r="K178" s="207" t="s">
        <v>19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0.00108</v>
      </c>
      <c r="R178" s="214">
        <f>Q178*H178</f>
        <v>0.00108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238</v>
      </c>
      <c r="AT178" s="216" t="s">
        <v>146</v>
      </c>
      <c r="AU178" s="216" t="s">
        <v>80</v>
      </c>
      <c r="AY178" s="18" t="s">
        <v>144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238</v>
      </c>
      <c r="BM178" s="216" t="s">
        <v>1324</v>
      </c>
    </row>
    <row r="179" s="2" customFormat="1" ht="14.4" customHeight="1">
      <c r="A179" s="39"/>
      <c r="B179" s="40"/>
      <c r="C179" s="256" t="s">
        <v>439</v>
      </c>
      <c r="D179" s="256" t="s">
        <v>305</v>
      </c>
      <c r="E179" s="257" t="s">
        <v>1325</v>
      </c>
      <c r="F179" s="258" t="s">
        <v>1326</v>
      </c>
      <c r="G179" s="259" t="s">
        <v>1161</v>
      </c>
      <c r="H179" s="260">
        <v>1</v>
      </c>
      <c r="I179" s="261"/>
      <c r="J179" s="262">
        <f>ROUND(I179*H179,2)</f>
        <v>0</v>
      </c>
      <c r="K179" s="258" t="s">
        <v>19</v>
      </c>
      <c r="L179" s="263"/>
      <c r="M179" s="264" t="s">
        <v>19</v>
      </c>
      <c r="N179" s="265" t="s">
        <v>43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339</v>
      </c>
      <c r="AT179" s="216" t="s">
        <v>305</v>
      </c>
      <c r="AU179" s="216" t="s">
        <v>80</v>
      </c>
      <c r="AY179" s="18" t="s">
        <v>144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80</v>
      </c>
      <c r="BK179" s="217">
        <f>ROUND(I179*H179,2)</f>
        <v>0</v>
      </c>
      <c r="BL179" s="18" t="s">
        <v>238</v>
      </c>
      <c r="BM179" s="216" t="s">
        <v>1327</v>
      </c>
    </row>
    <row r="180" s="2" customFormat="1" ht="14.4" customHeight="1">
      <c r="A180" s="39"/>
      <c r="B180" s="40"/>
      <c r="C180" s="205" t="s">
        <v>444</v>
      </c>
      <c r="D180" s="205" t="s">
        <v>146</v>
      </c>
      <c r="E180" s="206" t="s">
        <v>1328</v>
      </c>
      <c r="F180" s="207" t="s">
        <v>1329</v>
      </c>
      <c r="G180" s="208" t="s">
        <v>270</v>
      </c>
      <c r="H180" s="209">
        <v>2</v>
      </c>
      <c r="I180" s="210"/>
      <c r="J180" s="211">
        <f>ROUND(I180*H180,2)</f>
        <v>0</v>
      </c>
      <c r="K180" s="207" t="s">
        <v>19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0.0029199999999999999</v>
      </c>
      <c r="R180" s="214">
        <f>Q180*H180</f>
        <v>0.0058399999999999997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238</v>
      </c>
      <c r="AT180" s="216" t="s">
        <v>146</v>
      </c>
      <c r="AU180" s="216" t="s">
        <v>80</v>
      </c>
      <c r="AY180" s="18" t="s">
        <v>144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238</v>
      </c>
      <c r="BM180" s="216" t="s">
        <v>1330</v>
      </c>
    </row>
    <row r="181" s="2" customFormat="1" ht="14.4" customHeight="1">
      <c r="A181" s="39"/>
      <c r="B181" s="40"/>
      <c r="C181" s="256" t="s">
        <v>450</v>
      </c>
      <c r="D181" s="256" t="s">
        <v>305</v>
      </c>
      <c r="E181" s="257" t="s">
        <v>1331</v>
      </c>
      <c r="F181" s="258" t="s">
        <v>1332</v>
      </c>
      <c r="G181" s="259" t="s">
        <v>1161</v>
      </c>
      <c r="H181" s="260">
        <v>2</v>
      </c>
      <c r="I181" s="261"/>
      <c r="J181" s="262">
        <f>ROUND(I181*H181,2)</f>
        <v>0</v>
      </c>
      <c r="K181" s="258" t="s">
        <v>19</v>
      </c>
      <c r="L181" s="263"/>
      <c r="M181" s="264" t="s">
        <v>19</v>
      </c>
      <c r="N181" s="265" t="s">
        <v>43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339</v>
      </c>
      <c r="AT181" s="216" t="s">
        <v>305</v>
      </c>
      <c r="AU181" s="216" t="s">
        <v>80</v>
      </c>
      <c r="AY181" s="18" t="s">
        <v>144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80</v>
      </c>
      <c r="BK181" s="217">
        <f>ROUND(I181*H181,2)</f>
        <v>0</v>
      </c>
      <c r="BL181" s="18" t="s">
        <v>238</v>
      </c>
      <c r="BM181" s="216" t="s">
        <v>1333</v>
      </c>
    </row>
    <row r="182" s="2" customFormat="1" ht="14.4" customHeight="1">
      <c r="A182" s="39"/>
      <c r="B182" s="40"/>
      <c r="C182" s="205" t="s">
        <v>456</v>
      </c>
      <c r="D182" s="205" t="s">
        <v>146</v>
      </c>
      <c r="E182" s="206" t="s">
        <v>1334</v>
      </c>
      <c r="F182" s="207" t="s">
        <v>1335</v>
      </c>
      <c r="G182" s="208" t="s">
        <v>436</v>
      </c>
      <c r="H182" s="209">
        <v>32</v>
      </c>
      <c r="I182" s="210"/>
      <c r="J182" s="211">
        <f>ROUND(I182*H182,2)</f>
        <v>0</v>
      </c>
      <c r="K182" s="207" t="s">
        <v>19</v>
      </c>
      <c r="L182" s="45"/>
      <c r="M182" s="212" t="s">
        <v>19</v>
      </c>
      <c r="N182" s="213" t="s">
        <v>43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238</v>
      </c>
      <c r="AT182" s="216" t="s">
        <v>146</v>
      </c>
      <c r="AU182" s="216" t="s">
        <v>80</v>
      </c>
      <c r="AY182" s="18" t="s">
        <v>144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80</v>
      </c>
      <c r="BK182" s="217">
        <f>ROUND(I182*H182,2)</f>
        <v>0</v>
      </c>
      <c r="BL182" s="18" t="s">
        <v>238</v>
      </c>
      <c r="BM182" s="216" t="s">
        <v>1336</v>
      </c>
    </row>
    <row r="183" s="2" customFormat="1" ht="14.4" customHeight="1">
      <c r="A183" s="39"/>
      <c r="B183" s="40"/>
      <c r="C183" s="205" t="s">
        <v>462</v>
      </c>
      <c r="D183" s="205" t="s">
        <v>146</v>
      </c>
      <c r="E183" s="206" t="s">
        <v>1337</v>
      </c>
      <c r="F183" s="207" t="s">
        <v>1338</v>
      </c>
      <c r="G183" s="208" t="s">
        <v>270</v>
      </c>
      <c r="H183" s="209">
        <v>18</v>
      </c>
      <c r="I183" s="210"/>
      <c r="J183" s="211">
        <f>ROUND(I183*H183,2)</f>
        <v>0</v>
      </c>
      <c r="K183" s="207" t="s">
        <v>19</v>
      </c>
      <c r="L183" s="45"/>
      <c r="M183" s="212" t="s">
        <v>19</v>
      </c>
      <c r="N183" s="213" t="s">
        <v>43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238</v>
      </c>
      <c r="AT183" s="216" t="s">
        <v>146</v>
      </c>
      <c r="AU183" s="216" t="s">
        <v>80</v>
      </c>
      <c r="AY183" s="18" t="s">
        <v>144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80</v>
      </c>
      <c r="BK183" s="217">
        <f>ROUND(I183*H183,2)</f>
        <v>0</v>
      </c>
      <c r="BL183" s="18" t="s">
        <v>238</v>
      </c>
      <c r="BM183" s="216" t="s">
        <v>1339</v>
      </c>
    </row>
    <row r="184" s="13" customFormat="1">
      <c r="A184" s="13"/>
      <c r="B184" s="223"/>
      <c r="C184" s="224"/>
      <c r="D184" s="225" t="s">
        <v>155</v>
      </c>
      <c r="E184" s="226" t="s">
        <v>19</v>
      </c>
      <c r="F184" s="227" t="s">
        <v>1340</v>
      </c>
      <c r="G184" s="224"/>
      <c r="H184" s="228">
        <v>18</v>
      </c>
      <c r="I184" s="229"/>
      <c r="J184" s="224"/>
      <c r="K184" s="224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155</v>
      </c>
      <c r="AU184" s="234" t="s">
        <v>80</v>
      </c>
      <c r="AV184" s="13" t="s">
        <v>82</v>
      </c>
      <c r="AW184" s="13" t="s">
        <v>33</v>
      </c>
      <c r="AX184" s="13" t="s">
        <v>72</v>
      </c>
      <c r="AY184" s="234" t="s">
        <v>144</v>
      </c>
    </row>
    <row r="185" s="15" customFormat="1">
      <c r="A185" s="15"/>
      <c r="B185" s="245"/>
      <c r="C185" s="246"/>
      <c r="D185" s="225" t="s">
        <v>155</v>
      </c>
      <c r="E185" s="247" t="s">
        <v>19</v>
      </c>
      <c r="F185" s="248" t="s">
        <v>266</v>
      </c>
      <c r="G185" s="246"/>
      <c r="H185" s="249">
        <v>18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5" t="s">
        <v>155</v>
      </c>
      <c r="AU185" s="255" t="s">
        <v>80</v>
      </c>
      <c r="AV185" s="15" t="s">
        <v>151</v>
      </c>
      <c r="AW185" s="15" t="s">
        <v>33</v>
      </c>
      <c r="AX185" s="15" t="s">
        <v>80</v>
      </c>
      <c r="AY185" s="255" t="s">
        <v>144</v>
      </c>
    </row>
    <row r="186" s="2" customFormat="1" ht="14.4" customHeight="1">
      <c r="A186" s="39"/>
      <c r="B186" s="40"/>
      <c r="C186" s="205" t="s">
        <v>468</v>
      </c>
      <c r="D186" s="205" t="s">
        <v>146</v>
      </c>
      <c r="E186" s="206" t="s">
        <v>1341</v>
      </c>
      <c r="F186" s="207" t="s">
        <v>1342</v>
      </c>
      <c r="G186" s="208" t="s">
        <v>1343</v>
      </c>
      <c r="H186" s="209">
        <v>9</v>
      </c>
      <c r="I186" s="210"/>
      <c r="J186" s="211">
        <f>ROUND(I186*H186,2)</f>
        <v>0</v>
      </c>
      <c r="K186" s="207" t="s">
        <v>19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0.015679999999999999</v>
      </c>
      <c r="R186" s="214">
        <f>Q186*H186</f>
        <v>0.14112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238</v>
      </c>
      <c r="AT186" s="216" t="s">
        <v>146</v>
      </c>
      <c r="AU186" s="216" t="s">
        <v>80</v>
      </c>
      <c r="AY186" s="18" t="s">
        <v>144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80</v>
      </c>
      <c r="BK186" s="217">
        <f>ROUND(I186*H186,2)</f>
        <v>0</v>
      </c>
      <c r="BL186" s="18" t="s">
        <v>238</v>
      </c>
      <c r="BM186" s="216" t="s">
        <v>1344</v>
      </c>
    </row>
    <row r="187" s="2" customFormat="1" ht="14.4" customHeight="1">
      <c r="A187" s="39"/>
      <c r="B187" s="40"/>
      <c r="C187" s="205" t="s">
        <v>474</v>
      </c>
      <c r="D187" s="205" t="s">
        <v>146</v>
      </c>
      <c r="E187" s="206" t="s">
        <v>1345</v>
      </c>
      <c r="F187" s="207" t="s">
        <v>1346</v>
      </c>
      <c r="G187" s="208" t="s">
        <v>270</v>
      </c>
      <c r="H187" s="209">
        <v>1</v>
      </c>
      <c r="I187" s="210"/>
      <c r="J187" s="211">
        <f>ROUND(I187*H187,2)</f>
        <v>0</v>
      </c>
      <c r="K187" s="207" t="s">
        <v>19</v>
      </c>
      <c r="L187" s="45"/>
      <c r="M187" s="212" t="s">
        <v>19</v>
      </c>
      <c r="N187" s="213" t="s">
        <v>43</v>
      </c>
      <c r="O187" s="85"/>
      <c r="P187" s="214">
        <f>O187*H187</f>
        <v>0</v>
      </c>
      <c r="Q187" s="214">
        <v>2.0000000000000002E-05</v>
      </c>
      <c r="R187" s="214">
        <f>Q187*H187</f>
        <v>2.0000000000000002E-05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238</v>
      </c>
      <c r="AT187" s="216" t="s">
        <v>146</v>
      </c>
      <c r="AU187" s="216" t="s">
        <v>80</v>
      </c>
      <c r="AY187" s="18" t="s">
        <v>144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80</v>
      </c>
      <c r="BK187" s="217">
        <f>ROUND(I187*H187,2)</f>
        <v>0</v>
      </c>
      <c r="BL187" s="18" t="s">
        <v>238</v>
      </c>
      <c r="BM187" s="216" t="s">
        <v>1347</v>
      </c>
    </row>
    <row r="188" s="2" customFormat="1" ht="14.4" customHeight="1">
      <c r="A188" s="39"/>
      <c r="B188" s="40"/>
      <c r="C188" s="256" t="s">
        <v>479</v>
      </c>
      <c r="D188" s="256" t="s">
        <v>305</v>
      </c>
      <c r="E188" s="257" t="s">
        <v>1348</v>
      </c>
      <c r="F188" s="258" t="s">
        <v>1349</v>
      </c>
      <c r="G188" s="259" t="s">
        <v>1161</v>
      </c>
      <c r="H188" s="260">
        <v>1</v>
      </c>
      <c r="I188" s="261"/>
      <c r="J188" s="262">
        <f>ROUND(I188*H188,2)</f>
        <v>0</v>
      </c>
      <c r="K188" s="258" t="s">
        <v>19</v>
      </c>
      <c r="L188" s="263"/>
      <c r="M188" s="264" t="s">
        <v>19</v>
      </c>
      <c r="N188" s="265" t="s">
        <v>43</v>
      </c>
      <c r="O188" s="85"/>
      <c r="P188" s="214">
        <f>O188*H188</f>
        <v>0</v>
      </c>
      <c r="Q188" s="214">
        <v>0.001</v>
      </c>
      <c r="R188" s="214">
        <f>Q188*H188</f>
        <v>0.001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339</v>
      </c>
      <c r="AT188" s="216" t="s">
        <v>305</v>
      </c>
      <c r="AU188" s="216" t="s">
        <v>80</v>
      </c>
      <c r="AY188" s="18" t="s">
        <v>144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238</v>
      </c>
      <c r="BM188" s="216" t="s">
        <v>1350</v>
      </c>
    </row>
    <row r="189" s="2" customFormat="1" ht="14.4" customHeight="1">
      <c r="A189" s="39"/>
      <c r="B189" s="40"/>
      <c r="C189" s="205" t="s">
        <v>485</v>
      </c>
      <c r="D189" s="205" t="s">
        <v>146</v>
      </c>
      <c r="E189" s="206" t="s">
        <v>1351</v>
      </c>
      <c r="F189" s="207" t="s">
        <v>1352</v>
      </c>
      <c r="G189" s="208" t="s">
        <v>436</v>
      </c>
      <c r="H189" s="209">
        <v>109</v>
      </c>
      <c r="I189" s="210"/>
      <c r="J189" s="211">
        <f>ROUND(I189*H189,2)</f>
        <v>0</v>
      </c>
      <c r="K189" s="207" t="s">
        <v>19</v>
      </c>
      <c r="L189" s="45"/>
      <c r="M189" s="212" t="s">
        <v>19</v>
      </c>
      <c r="N189" s="213" t="s">
        <v>43</v>
      </c>
      <c r="O189" s="85"/>
      <c r="P189" s="214">
        <f>O189*H189</f>
        <v>0</v>
      </c>
      <c r="Q189" s="214">
        <v>0.0072899999999999996</v>
      </c>
      <c r="R189" s="214">
        <f>Q189*H189</f>
        <v>0.79460999999999993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238</v>
      </c>
      <c r="AT189" s="216" t="s">
        <v>146</v>
      </c>
      <c r="AU189" s="216" t="s">
        <v>80</v>
      </c>
      <c r="AY189" s="18" t="s">
        <v>144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80</v>
      </c>
      <c r="BK189" s="217">
        <f>ROUND(I189*H189,2)</f>
        <v>0</v>
      </c>
      <c r="BL189" s="18" t="s">
        <v>238</v>
      </c>
      <c r="BM189" s="216" t="s">
        <v>1353</v>
      </c>
    </row>
    <row r="190" s="13" customFormat="1">
      <c r="A190" s="13"/>
      <c r="B190" s="223"/>
      <c r="C190" s="224"/>
      <c r="D190" s="225" t="s">
        <v>155</v>
      </c>
      <c r="E190" s="226" t="s">
        <v>19</v>
      </c>
      <c r="F190" s="227" t="s">
        <v>1354</v>
      </c>
      <c r="G190" s="224"/>
      <c r="H190" s="228">
        <v>109</v>
      </c>
      <c r="I190" s="229"/>
      <c r="J190" s="224"/>
      <c r="K190" s="224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155</v>
      </c>
      <c r="AU190" s="234" t="s">
        <v>80</v>
      </c>
      <c r="AV190" s="13" t="s">
        <v>82</v>
      </c>
      <c r="AW190" s="13" t="s">
        <v>33</v>
      </c>
      <c r="AX190" s="13" t="s">
        <v>72</v>
      </c>
      <c r="AY190" s="234" t="s">
        <v>144</v>
      </c>
    </row>
    <row r="191" s="15" customFormat="1">
      <c r="A191" s="15"/>
      <c r="B191" s="245"/>
      <c r="C191" s="246"/>
      <c r="D191" s="225" t="s">
        <v>155</v>
      </c>
      <c r="E191" s="247" t="s">
        <v>19</v>
      </c>
      <c r="F191" s="248" t="s">
        <v>266</v>
      </c>
      <c r="G191" s="246"/>
      <c r="H191" s="249">
        <v>109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5" t="s">
        <v>155</v>
      </c>
      <c r="AU191" s="255" t="s">
        <v>80</v>
      </c>
      <c r="AV191" s="15" t="s">
        <v>151</v>
      </c>
      <c r="AW191" s="15" t="s">
        <v>33</v>
      </c>
      <c r="AX191" s="15" t="s">
        <v>80</v>
      </c>
      <c r="AY191" s="255" t="s">
        <v>144</v>
      </c>
    </row>
    <row r="192" s="2" customFormat="1" ht="14.4" customHeight="1">
      <c r="A192" s="39"/>
      <c r="B192" s="40"/>
      <c r="C192" s="205" t="s">
        <v>491</v>
      </c>
      <c r="D192" s="205" t="s">
        <v>146</v>
      </c>
      <c r="E192" s="206" t="s">
        <v>1355</v>
      </c>
      <c r="F192" s="207" t="s">
        <v>1356</v>
      </c>
      <c r="G192" s="208" t="s">
        <v>436</v>
      </c>
      <c r="H192" s="209">
        <v>109</v>
      </c>
      <c r="I192" s="210"/>
      <c r="J192" s="211">
        <f>ROUND(I192*H192,2)</f>
        <v>0</v>
      </c>
      <c r="K192" s="207" t="s">
        <v>19</v>
      </c>
      <c r="L192" s="45"/>
      <c r="M192" s="212" t="s">
        <v>19</v>
      </c>
      <c r="N192" s="213" t="s">
        <v>43</v>
      </c>
      <c r="O192" s="85"/>
      <c r="P192" s="214">
        <f>O192*H192</f>
        <v>0</v>
      </c>
      <c r="Q192" s="214">
        <v>0.00040999999999999999</v>
      </c>
      <c r="R192" s="214">
        <f>Q192*H192</f>
        <v>0.044690000000000001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238</v>
      </c>
      <c r="AT192" s="216" t="s">
        <v>146</v>
      </c>
      <c r="AU192" s="216" t="s">
        <v>80</v>
      </c>
      <c r="AY192" s="18" t="s">
        <v>144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238</v>
      </c>
      <c r="BM192" s="216" t="s">
        <v>1357</v>
      </c>
    </row>
    <row r="193" s="2" customFormat="1" ht="14.4" customHeight="1">
      <c r="A193" s="39"/>
      <c r="B193" s="40"/>
      <c r="C193" s="205" t="s">
        <v>497</v>
      </c>
      <c r="D193" s="205" t="s">
        <v>146</v>
      </c>
      <c r="E193" s="206" t="s">
        <v>1358</v>
      </c>
      <c r="F193" s="207" t="s">
        <v>1359</v>
      </c>
      <c r="G193" s="208" t="s">
        <v>182</v>
      </c>
      <c r="H193" s="209">
        <v>0.059999999999999998</v>
      </c>
      <c r="I193" s="210"/>
      <c r="J193" s="211">
        <f>ROUND(I193*H193,2)</f>
        <v>0</v>
      </c>
      <c r="K193" s="207" t="s">
        <v>19</v>
      </c>
      <c r="L193" s="45"/>
      <c r="M193" s="212" t="s">
        <v>19</v>
      </c>
      <c r="N193" s="213" t="s">
        <v>43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238</v>
      </c>
      <c r="AT193" s="216" t="s">
        <v>146</v>
      </c>
      <c r="AU193" s="216" t="s">
        <v>80</v>
      </c>
      <c r="AY193" s="18" t="s">
        <v>144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80</v>
      </c>
      <c r="BK193" s="217">
        <f>ROUND(I193*H193,2)</f>
        <v>0</v>
      </c>
      <c r="BL193" s="18" t="s">
        <v>238</v>
      </c>
      <c r="BM193" s="216" t="s">
        <v>1360</v>
      </c>
    </row>
    <row r="194" s="2" customFormat="1" ht="14.4" customHeight="1">
      <c r="A194" s="39"/>
      <c r="B194" s="40"/>
      <c r="C194" s="205" t="s">
        <v>503</v>
      </c>
      <c r="D194" s="205" t="s">
        <v>146</v>
      </c>
      <c r="E194" s="206" t="s">
        <v>1361</v>
      </c>
      <c r="F194" s="207" t="s">
        <v>1362</v>
      </c>
      <c r="G194" s="208" t="s">
        <v>270</v>
      </c>
      <c r="H194" s="209">
        <v>3</v>
      </c>
      <c r="I194" s="210"/>
      <c r="J194" s="211">
        <f>ROUND(I194*H194,2)</f>
        <v>0</v>
      </c>
      <c r="K194" s="207" t="s">
        <v>19</v>
      </c>
      <c r="L194" s="45"/>
      <c r="M194" s="212" t="s">
        <v>19</v>
      </c>
      <c r="N194" s="213" t="s">
        <v>43</v>
      </c>
      <c r="O194" s="85"/>
      <c r="P194" s="214">
        <f>O194*H194</f>
        <v>0</v>
      </c>
      <c r="Q194" s="214">
        <v>9.0000000000000006E-05</v>
      </c>
      <c r="R194" s="214">
        <f>Q194*H194</f>
        <v>0.00027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238</v>
      </c>
      <c r="AT194" s="216" t="s">
        <v>146</v>
      </c>
      <c r="AU194" s="216" t="s">
        <v>80</v>
      </c>
      <c r="AY194" s="18" t="s">
        <v>144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80</v>
      </c>
      <c r="BK194" s="217">
        <f>ROUND(I194*H194,2)</f>
        <v>0</v>
      </c>
      <c r="BL194" s="18" t="s">
        <v>238</v>
      </c>
      <c r="BM194" s="216" t="s">
        <v>1363</v>
      </c>
    </row>
    <row r="195" s="2" customFormat="1" ht="14.4" customHeight="1">
      <c r="A195" s="39"/>
      <c r="B195" s="40"/>
      <c r="C195" s="256" t="s">
        <v>507</v>
      </c>
      <c r="D195" s="256" t="s">
        <v>305</v>
      </c>
      <c r="E195" s="257" t="s">
        <v>1364</v>
      </c>
      <c r="F195" s="258" t="s">
        <v>1365</v>
      </c>
      <c r="G195" s="259" t="s">
        <v>1161</v>
      </c>
      <c r="H195" s="260">
        <v>3</v>
      </c>
      <c r="I195" s="261"/>
      <c r="J195" s="262">
        <f>ROUND(I195*H195,2)</f>
        <v>0</v>
      </c>
      <c r="K195" s="258" t="s">
        <v>19</v>
      </c>
      <c r="L195" s="263"/>
      <c r="M195" s="264" t="s">
        <v>19</v>
      </c>
      <c r="N195" s="265" t="s">
        <v>43</v>
      </c>
      <c r="O195" s="85"/>
      <c r="P195" s="214">
        <f>O195*H195</f>
        <v>0</v>
      </c>
      <c r="Q195" s="214">
        <v>0.0033</v>
      </c>
      <c r="R195" s="214">
        <f>Q195*H195</f>
        <v>0.0098999999999999991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339</v>
      </c>
      <c r="AT195" s="216" t="s">
        <v>305</v>
      </c>
      <c r="AU195" s="216" t="s">
        <v>80</v>
      </c>
      <c r="AY195" s="18" t="s">
        <v>144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80</v>
      </c>
      <c r="BK195" s="217">
        <f>ROUND(I195*H195,2)</f>
        <v>0</v>
      </c>
      <c r="BL195" s="18" t="s">
        <v>238</v>
      </c>
      <c r="BM195" s="216" t="s">
        <v>1366</v>
      </c>
    </row>
    <row r="196" s="2" customFormat="1" ht="14.4" customHeight="1">
      <c r="A196" s="39"/>
      <c r="B196" s="40"/>
      <c r="C196" s="205" t="s">
        <v>513</v>
      </c>
      <c r="D196" s="205" t="s">
        <v>146</v>
      </c>
      <c r="E196" s="206" t="s">
        <v>1367</v>
      </c>
      <c r="F196" s="207" t="s">
        <v>1368</v>
      </c>
      <c r="G196" s="208" t="s">
        <v>182</v>
      </c>
      <c r="H196" s="209">
        <v>0.094</v>
      </c>
      <c r="I196" s="210"/>
      <c r="J196" s="211">
        <f>ROUND(I196*H196,2)</f>
        <v>0</v>
      </c>
      <c r="K196" s="207" t="s">
        <v>19</v>
      </c>
      <c r="L196" s="45"/>
      <c r="M196" s="212" t="s">
        <v>19</v>
      </c>
      <c r="N196" s="213" t="s">
        <v>43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238</v>
      </c>
      <c r="AT196" s="216" t="s">
        <v>146</v>
      </c>
      <c r="AU196" s="216" t="s">
        <v>80</v>
      </c>
      <c r="AY196" s="18" t="s">
        <v>144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80</v>
      </c>
      <c r="BK196" s="217">
        <f>ROUND(I196*H196,2)</f>
        <v>0</v>
      </c>
      <c r="BL196" s="18" t="s">
        <v>238</v>
      </c>
      <c r="BM196" s="216" t="s">
        <v>1369</v>
      </c>
    </row>
    <row r="197" s="2" customFormat="1" ht="14.4" customHeight="1">
      <c r="A197" s="39"/>
      <c r="B197" s="40"/>
      <c r="C197" s="205" t="s">
        <v>518</v>
      </c>
      <c r="D197" s="205" t="s">
        <v>146</v>
      </c>
      <c r="E197" s="206" t="s">
        <v>1370</v>
      </c>
      <c r="F197" s="207" t="s">
        <v>1371</v>
      </c>
      <c r="G197" s="208" t="s">
        <v>436</v>
      </c>
      <c r="H197" s="209">
        <v>11</v>
      </c>
      <c r="I197" s="210"/>
      <c r="J197" s="211">
        <f>ROUND(I197*H197,2)</f>
        <v>0</v>
      </c>
      <c r="K197" s="207" t="s">
        <v>19</v>
      </c>
      <c r="L197" s="45"/>
      <c r="M197" s="212" t="s">
        <v>19</v>
      </c>
      <c r="N197" s="213" t="s">
        <v>43</v>
      </c>
      <c r="O197" s="85"/>
      <c r="P197" s="214">
        <f>O197*H197</f>
        <v>0</v>
      </c>
      <c r="Q197" s="214">
        <v>0.0016199999999999999</v>
      </c>
      <c r="R197" s="214">
        <f>Q197*H197</f>
        <v>0.017819999999999999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238</v>
      </c>
      <c r="AT197" s="216" t="s">
        <v>146</v>
      </c>
      <c r="AU197" s="216" t="s">
        <v>80</v>
      </c>
      <c r="AY197" s="18" t="s">
        <v>144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80</v>
      </c>
      <c r="BK197" s="217">
        <f>ROUND(I197*H197,2)</f>
        <v>0</v>
      </c>
      <c r="BL197" s="18" t="s">
        <v>238</v>
      </c>
      <c r="BM197" s="216" t="s">
        <v>1372</v>
      </c>
    </row>
    <row r="198" s="14" customFormat="1">
      <c r="A198" s="14"/>
      <c r="B198" s="235"/>
      <c r="C198" s="236"/>
      <c r="D198" s="225" t="s">
        <v>155</v>
      </c>
      <c r="E198" s="237" t="s">
        <v>19</v>
      </c>
      <c r="F198" s="238" t="s">
        <v>1373</v>
      </c>
      <c r="G198" s="236"/>
      <c r="H198" s="237" t="s">
        <v>19</v>
      </c>
      <c r="I198" s="239"/>
      <c r="J198" s="236"/>
      <c r="K198" s="236"/>
      <c r="L198" s="240"/>
      <c r="M198" s="241"/>
      <c r="N198" s="242"/>
      <c r="O198" s="242"/>
      <c r="P198" s="242"/>
      <c r="Q198" s="242"/>
      <c r="R198" s="242"/>
      <c r="S198" s="242"/>
      <c r="T198" s="24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4" t="s">
        <v>155</v>
      </c>
      <c r="AU198" s="244" t="s">
        <v>80</v>
      </c>
      <c r="AV198" s="14" t="s">
        <v>80</v>
      </c>
      <c r="AW198" s="14" t="s">
        <v>33</v>
      </c>
      <c r="AX198" s="14" t="s">
        <v>72</v>
      </c>
      <c r="AY198" s="244" t="s">
        <v>144</v>
      </c>
    </row>
    <row r="199" s="13" customFormat="1">
      <c r="A199" s="13"/>
      <c r="B199" s="223"/>
      <c r="C199" s="224"/>
      <c r="D199" s="225" t="s">
        <v>155</v>
      </c>
      <c r="E199" s="226" t="s">
        <v>19</v>
      </c>
      <c r="F199" s="227" t="s">
        <v>1374</v>
      </c>
      <c r="G199" s="224"/>
      <c r="H199" s="228">
        <v>11</v>
      </c>
      <c r="I199" s="229"/>
      <c r="J199" s="224"/>
      <c r="K199" s="224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155</v>
      </c>
      <c r="AU199" s="234" t="s">
        <v>80</v>
      </c>
      <c r="AV199" s="13" t="s">
        <v>82</v>
      </c>
      <c r="AW199" s="13" t="s">
        <v>33</v>
      </c>
      <c r="AX199" s="13" t="s">
        <v>72</v>
      </c>
      <c r="AY199" s="234" t="s">
        <v>144</v>
      </c>
    </row>
    <row r="200" s="15" customFormat="1">
      <c r="A200" s="15"/>
      <c r="B200" s="245"/>
      <c r="C200" s="246"/>
      <c r="D200" s="225" t="s">
        <v>155</v>
      </c>
      <c r="E200" s="247" t="s">
        <v>19</v>
      </c>
      <c r="F200" s="248" t="s">
        <v>266</v>
      </c>
      <c r="G200" s="246"/>
      <c r="H200" s="249">
        <v>11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5" t="s">
        <v>155</v>
      </c>
      <c r="AU200" s="255" t="s">
        <v>80</v>
      </c>
      <c r="AV200" s="15" t="s">
        <v>151</v>
      </c>
      <c r="AW200" s="15" t="s">
        <v>33</v>
      </c>
      <c r="AX200" s="15" t="s">
        <v>80</v>
      </c>
      <c r="AY200" s="255" t="s">
        <v>144</v>
      </c>
    </row>
    <row r="201" s="2" customFormat="1" ht="14.4" customHeight="1">
      <c r="A201" s="39"/>
      <c r="B201" s="40"/>
      <c r="C201" s="205" t="s">
        <v>524</v>
      </c>
      <c r="D201" s="205" t="s">
        <v>146</v>
      </c>
      <c r="E201" s="206" t="s">
        <v>1375</v>
      </c>
      <c r="F201" s="207" t="s">
        <v>1376</v>
      </c>
      <c r="G201" s="208" t="s">
        <v>436</v>
      </c>
      <c r="H201" s="209">
        <v>25.5</v>
      </c>
      <c r="I201" s="210"/>
      <c r="J201" s="211">
        <f>ROUND(I201*H201,2)</f>
        <v>0</v>
      </c>
      <c r="K201" s="207" t="s">
        <v>19</v>
      </c>
      <c r="L201" s="45"/>
      <c r="M201" s="212" t="s">
        <v>19</v>
      </c>
      <c r="N201" s="213" t="s">
        <v>43</v>
      </c>
      <c r="O201" s="85"/>
      <c r="P201" s="214">
        <f>O201*H201</f>
        <v>0</v>
      </c>
      <c r="Q201" s="214">
        <v>0.0052700000000000004</v>
      </c>
      <c r="R201" s="214">
        <f>Q201*H201</f>
        <v>0.134385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238</v>
      </c>
      <c r="AT201" s="216" t="s">
        <v>146</v>
      </c>
      <c r="AU201" s="216" t="s">
        <v>80</v>
      </c>
      <c r="AY201" s="18" t="s">
        <v>144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80</v>
      </c>
      <c r="BK201" s="217">
        <f>ROUND(I201*H201,2)</f>
        <v>0</v>
      </c>
      <c r="BL201" s="18" t="s">
        <v>238</v>
      </c>
      <c r="BM201" s="216" t="s">
        <v>1377</v>
      </c>
    </row>
    <row r="202" s="14" customFormat="1">
      <c r="A202" s="14"/>
      <c r="B202" s="235"/>
      <c r="C202" s="236"/>
      <c r="D202" s="225" t="s">
        <v>155</v>
      </c>
      <c r="E202" s="237" t="s">
        <v>19</v>
      </c>
      <c r="F202" s="238" t="s">
        <v>1378</v>
      </c>
      <c r="G202" s="236"/>
      <c r="H202" s="237" t="s">
        <v>19</v>
      </c>
      <c r="I202" s="239"/>
      <c r="J202" s="236"/>
      <c r="K202" s="236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155</v>
      </c>
      <c r="AU202" s="244" t="s">
        <v>80</v>
      </c>
      <c r="AV202" s="14" t="s">
        <v>80</v>
      </c>
      <c r="AW202" s="14" t="s">
        <v>33</v>
      </c>
      <c r="AX202" s="14" t="s">
        <v>72</v>
      </c>
      <c r="AY202" s="244" t="s">
        <v>144</v>
      </c>
    </row>
    <row r="203" s="13" customFormat="1">
      <c r="A203" s="13"/>
      <c r="B203" s="223"/>
      <c r="C203" s="224"/>
      <c r="D203" s="225" t="s">
        <v>155</v>
      </c>
      <c r="E203" s="226" t="s">
        <v>19</v>
      </c>
      <c r="F203" s="227" t="s">
        <v>1379</v>
      </c>
      <c r="G203" s="224"/>
      <c r="H203" s="228">
        <v>13</v>
      </c>
      <c r="I203" s="229"/>
      <c r="J203" s="224"/>
      <c r="K203" s="224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155</v>
      </c>
      <c r="AU203" s="234" t="s">
        <v>80</v>
      </c>
      <c r="AV203" s="13" t="s">
        <v>82</v>
      </c>
      <c r="AW203" s="13" t="s">
        <v>33</v>
      </c>
      <c r="AX203" s="13" t="s">
        <v>72</v>
      </c>
      <c r="AY203" s="234" t="s">
        <v>144</v>
      </c>
    </row>
    <row r="204" s="14" customFormat="1">
      <c r="A204" s="14"/>
      <c r="B204" s="235"/>
      <c r="C204" s="236"/>
      <c r="D204" s="225" t="s">
        <v>155</v>
      </c>
      <c r="E204" s="237" t="s">
        <v>19</v>
      </c>
      <c r="F204" s="238" t="s">
        <v>1380</v>
      </c>
      <c r="G204" s="236"/>
      <c r="H204" s="237" t="s">
        <v>19</v>
      </c>
      <c r="I204" s="239"/>
      <c r="J204" s="236"/>
      <c r="K204" s="236"/>
      <c r="L204" s="240"/>
      <c r="M204" s="241"/>
      <c r="N204" s="242"/>
      <c r="O204" s="242"/>
      <c r="P204" s="242"/>
      <c r="Q204" s="242"/>
      <c r="R204" s="242"/>
      <c r="S204" s="242"/>
      <c r="T204" s="24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4" t="s">
        <v>155</v>
      </c>
      <c r="AU204" s="244" t="s">
        <v>80</v>
      </c>
      <c r="AV204" s="14" t="s">
        <v>80</v>
      </c>
      <c r="AW204" s="14" t="s">
        <v>33</v>
      </c>
      <c r="AX204" s="14" t="s">
        <v>72</v>
      </c>
      <c r="AY204" s="244" t="s">
        <v>144</v>
      </c>
    </row>
    <row r="205" s="13" customFormat="1">
      <c r="A205" s="13"/>
      <c r="B205" s="223"/>
      <c r="C205" s="224"/>
      <c r="D205" s="225" t="s">
        <v>155</v>
      </c>
      <c r="E205" s="226" t="s">
        <v>19</v>
      </c>
      <c r="F205" s="227" t="s">
        <v>1381</v>
      </c>
      <c r="G205" s="224"/>
      <c r="H205" s="228">
        <v>9.5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155</v>
      </c>
      <c r="AU205" s="234" t="s">
        <v>80</v>
      </c>
      <c r="AV205" s="13" t="s">
        <v>82</v>
      </c>
      <c r="AW205" s="13" t="s">
        <v>33</v>
      </c>
      <c r="AX205" s="13" t="s">
        <v>72</v>
      </c>
      <c r="AY205" s="234" t="s">
        <v>144</v>
      </c>
    </row>
    <row r="206" s="14" customFormat="1">
      <c r="A206" s="14"/>
      <c r="B206" s="235"/>
      <c r="C206" s="236"/>
      <c r="D206" s="225" t="s">
        <v>155</v>
      </c>
      <c r="E206" s="237" t="s">
        <v>19</v>
      </c>
      <c r="F206" s="238" t="s">
        <v>1382</v>
      </c>
      <c r="G206" s="236"/>
      <c r="H206" s="237" t="s">
        <v>19</v>
      </c>
      <c r="I206" s="239"/>
      <c r="J206" s="236"/>
      <c r="K206" s="236"/>
      <c r="L206" s="240"/>
      <c r="M206" s="241"/>
      <c r="N206" s="242"/>
      <c r="O206" s="242"/>
      <c r="P206" s="242"/>
      <c r="Q206" s="242"/>
      <c r="R206" s="242"/>
      <c r="S206" s="242"/>
      <c r="T206" s="24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4" t="s">
        <v>155</v>
      </c>
      <c r="AU206" s="244" t="s">
        <v>80</v>
      </c>
      <c r="AV206" s="14" t="s">
        <v>80</v>
      </c>
      <c r="AW206" s="14" t="s">
        <v>33</v>
      </c>
      <c r="AX206" s="14" t="s">
        <v>72</v>
      </c>
      <c r="AY206" s="244" t="s">
        <v>144</v>
      </c>
    </row>
    <row r="207" s="13" customFormat="1">
      <c r="A207" s="13"/>
      <c r="B207" s="223"/>
      <c r="C207" s="224"/>
      <c r="D207" s="225" t="s">
        <v>155</v>
      </c>
      <c r="E207" s="226" t="s">
        <v>19</v>
      </c>
      <c r="F207" s="227" t="s">
        <v>1383</v>
      </c>
      <c r="G207" s="224"/>
      <c r="H207" s="228">
        <v>3</v>
      </c>
      <c r="I207" s="229"/>
      <c r="J207" s="224"/>
      <c r="K207" s="224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155</v>
      </c>
      <c r="AU207" s="234" t="s">
        <v>80</v>
      </c>
      <c r="AV207" s="13" t="s">
        <v>82</v>
      </c>
      <c r="AW207" s="13" t="s">
        <v>33</v>
      </c>
      <c r="AX207" s="13" t="s">
        <v>72</v>
      </c>
      <c r="AY207" s="234" t="s">
        <v>144</v>
      </c>
    </row>
    <row r="208" s="15" customFormat="1">
      <c r="A208" s="15"/>
      <c r="B208" s="245"/>
      <c r="C208" s="246"/>
      <c r="D208" s="225" t="s">
        <v>155</v>
      </c>
      <c r="E208" s="247" t="s">
        <v>19</v>
      </c>
      <c r="F208" s="248" t="s">
        <v>266</v>
      </c>
      <c r="G208" s="246"/>
      <c r="H208" s="249">
        <v>25.5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5" t="s">
        <v>155</v>
      </c>
      <c r="AU208" s="255" t="s">
        <v>80</v>
      </c>
      <c r="AV208" s="15" t="s">
        <v>151</v>
      </c>
      <c r="AW208" s="15" t="s">
        <v>33</v>
      </c>
      <c r="AX208" s="15" t="s">
        <v>80</v>
      </c>
      <c r="AY208" s="255" t="s">
        <v>144</v>
      </c>
    </row>
    <row r="209" s="2" customFormat="1" ht="14.4" customHeight="1">
      <c r="A209" s="39"/>
      <c r="B209" s="40"/>
      <c r="C209" s="205" t="s">
        <v>530</v>
      </c>
      <c r="D209" s="205" t="s">
        <v>146</v>
      </c>
      <c r="E209" s="206" t="s">
        <v>1384</v>
      </c>
      <c r="F209" s="207" t="s">
        <v>1385</v>
      </c>
      <c r="G209" s="208" t="s">
        <v>436</v>
      </c>
      <c r="H209" s="209">
        <v>13</v>
      </c>
      <c r="I209" s="210"/>
      <c r="J209" s="211">
        <f>ROUND(I209*H209,2)</f>
        <v>0</v>
      </c>
      <c r="K209" s="207" t="s">
        <v>19</v>
      </c>
      <c r="L209" s="45"/>
      <c r="M209" s="212" t="s">
        <v>19</v>
      </c>
      <c r="N209" s="213" t="s">
        <v>43</v>
      </c>
      <c r="O209" s="85"/>
      <c r="P209" s="214">
        <f>O209*H209</f>
        <v>0</v>
      </c>
      <c r="Q209" s="214">
        <v>0.00059999999999999995</v>
      </c>
      <c r="R209" s="214">
        <f>Q209*H209</f>
        <v>0.0077999999999999996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238</v>
      </c>
      <c r="AT209" s="216" t="s">
        <v>146</v>
      </c>
      <c r="AU209" s="216" t="s">
        <v>80</v>
      </c>
      <c r="AY209" s="18" t="s">
        <v>144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80</v>
      </c>
      <c r="BK209" s="217">
        <f>ROUND(I209*H209,2)</f>
        <v>0</v>
      </c>
      <c r="BL209" s="18" t="s">
        <v>238</v>
      </c>
      <c r="BM209" s="216" t="s">
        <v>1386</v>
      </c>
    </row>
    <row r="210" s="14" customFormat="1">
      <c r="A210" s="14"/>
      <c r="B210" s="235"/>
      <c r="C210" s="236"/>
      <c r="D210" s="225" t="s">
        <v>155</v>
      </c>
      <c r="E210" s="237" t="s">
        <v>19</v>
      </c>
      <c r="F210" s="238" t="s">
        <v>1373</v>
      </c>
      <c r="G210" s="236"/>
      <c r="H210" s="237" t="s">
        <v>19</v>
      </c>
      <c r="I210" s="239"/>
      <c r="J210" s="236"/>
      <c r="K210" s="236"/>
      <c r="L210" s="240"/>
      <c r="M210" s="241"/>
      <c r="N210" s="242"/>
      <c r="O210" s="242"/>
      <c r="P210" s="242"/>
      <c r="Q210" s="242"/>
      <c r="R210" s="242"/>
      <c r="S210" s="242"/>
      <c r="T210" s="24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4" t="s">
        <v>155</v>
      </c>
      <c r="AU210" s="244" t="s">
        <v>80</v>
      </c>
      <c r="AV210" s="14" t="s">
        <v>80</v>
      </c>
      <c r="AW210" s="14" t="s">
        <v>33</v>
      </c>
      <c r="AX210" s="14" t="s">
        <v>72</v>
      </c>
      <c r="AY210" s="244" t="s">
        <v>144</v>
      </c>
    </row>
    <row r="211" s="13" customFormat="1">
      <c r="A211" s="13"/>
      <c r="B211" s="223"/>
      <c r="C211" s="224"/>
      <c r="D211" s="225" t="s">
        <v>155</v>
      </c>
      <c r="E211" s="226" t="s">
        <v>19</v>
      </c>
      <c r="F211" s="227" t="s">
        <v>1387</v>
      </c>
      <c r="G211" s="224"/>
      <c r="H211" s="228">
        <v>9.5</v>
      </c>
      <c r="I211" s="229"/>
      <c r="J211" s="224"/>
      <c r="K211" s="224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155</v>
      </c>
      <c r="AU211" s="234" t="s">
        <v>80</v>
      </c>
      <c r="AV211" s="13" t="s">
        <v>82</v>
      </c>
      <c r="AW211" s="13" t="s">
        <v>33</v>
      </c>
      <c r="AX211" s="13" t="s">
        <v>72</v>
      </c>
      <c r="AY211" s="234" t="s">
        <v>144</v>
      </c>
    </row>
    <row r="212" s="14" customFormat="1">
      <c r="A212" s="14"/>
      <c r="B212" s="235"/>
      <c r="C212" s="236"/>
      <c r="D212" s="225" t="s">
        <v>155</v>
      </c>
      <c r="E212" s="237" t="s">
        <v>19</v>
      </c>
      <c r="F212" s="238" t="s">
        <v>1388</v>
      </c>
      <c r="G212" s="236"/>
      <c r="H212" s="237" t="s">
        <v>19</v>
      </c>
      <c r="I212" s="239"/>
      <c r="J212" s="236"/>
      <c r="K212" s="236"/>
      <c r="L212" s="240"/>
      <c r="M212" s="241"/>
      <c r="N212" s="242"/>
      <c r="O212" s="242"/>
      <c r="P212" s="242"/>
      <c r="Q212" s="242"/>
      <c r="R212" s="242"/>
      <c r="S212" s="242"/>
      <c r="T212" s="24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4" t="s">
        <v>155</v>
      </c>
      <c r="AU212" s="244" t="s">
        <v>80</v>
      </c>
      <c r="AV212" s="14" t="s">
        <v>80</v>
      </c>
      <c r="AW212" s="14" t="s">
        <v>33</v>
      </c>
      <c r="AX212" s="14" t="s">
        <v>72</v>
      </c>
      <c r="AY212" s="244" t="s">
        <v>144</v>
      </c>
    </row>
    <row r="213" s="13" customFormat="1">
      <c r="A213" s="13"/>
      <c r="B213" s="223"/>
      <c r="C213" s="224"/>
      <c r="D213" s="225" t="s">
        <v>155</v>
      </c>
      <c r="E213" s="226" t="s">
        <v>19</v>
      </c>
      <c r="F213" s="227" t="s">
        <v>1389</v>
      </c>
      <c r="G213" s="224"/>
      <c r="H213" s="228">
        <v>3.5</v>
      </c>
      <c r="I213" s="229"/>
      <c r="J213" s="224"/>
      <c r="K213" s="224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155</v>
      </c>
      <c r="AU213" s="234" t="s">
        <v>80</v>
      </c>
      <c r="AV213" s="13" t="s">
        <v>82</v>
      </c>
      <c r="AW213" s="13" t="s">
        <v>33</v>
      </c>
      <c r="AX213" s="13" t="s">
        <v>72</v>
      </c>
      <c r="AY213" s="234" t="s">
        <v>144</v>
      </c>
    </row>
    <row r="214" s="15" customFormat="1">
      <c r="A214" s="15"/>
      <c r="B214" s="245"/>
      <c r="C214" s="246"/>
      <c r="D214" s="225" t="s">
        <v>155</v>
      </c>
      <c r="E214" s="247" t="s">
        <v>19</v>
      </c>
      <c r="F214" s="248" t="s">
        <v>266</v>
      </c>
      <c r="G214" s="246"/>
      <c r="H214" s="249">
        <v>13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5" t="s">
        <v>155</v>
      </c>
      <c r="AU214" s="255" t="s">
        <v>80</v>
      </c>
      <c r="AV214" s="15" t="s">
        <v>151</v>
      </c>
      <c r="AW214" s="15" t="s">
        <v>33</v>
      </c>
      <c r="AX214" s="15" t="s">
        <v>80</v>
      </c>
      <c r="AY214" s="255" t="s">
        <v>144</v>
      </c>
    </row>
    <row r="215" s="2" customFormat="1" ht="14.4" customHeight="1">
      <c r="A215" s="39"/>
      <c r="B215" s="40"/>
      <c r="C215" s="205" t="s">
        <v>536</v>
      </c>
      <c r="D215" s="205" t="s">
        <v>146</v>
      </c>
      <c r="E215" s="206" t="s">
        <v>1390</v>
      </c>
      <c r="F215" s="207" t="s">
        <v>1391</v>
      </c>
      <c r="G215" s="208" t="s">
        <v>436</v>
      </c>
      <c r="H215" s="209">
        <v>30.5</v>
      </c>
      <c r="I215" s="210"/>
      <c r="J215" s="211">
        <f>ROUND(I215*H215,2)</f>
        <v>0</v>
      </c>
      <c r="K215" s="207" t="s">
        <v>19</v>
      </c>
      <c r="L215" s="45"/>
      <c r="M215" s="212" t="s">
        <v>19</v>
      </c>
      <c r="N215" s="213" t="s">
        <v>43</v>
      </c>
      <c r="O215" s="85"/>
      <c r="P215" s="214">
        <f>O215*H215</f>
        <v>0</v>
      </c>
      <c r="Q215" s="214">
        <v>0.0022000000000000001</v>
      </c>
      <c r="R215" s="214">
        <f>Q215*H215</f>
        <v>0.067100000000000007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238</v>
      </c>
      <c r="AT215" s="216" t="s">
        <v>146</v>
      </c>
      <c r="AU215" s="216" t="s">
        <v>80</v>
      </c>
      <c r="AY215" s="18" t="s">
        <v>144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80</v>
      </c>
      <c r="BK215" s="217">
        <f>ROUND(I215*H215,2)</f>
        <v>0</v>
      </c>
      <c r="BL215" s="18" t="s">
        <v>238</v>
      </c>
      <c r="BM215" s="216" t="s">
        <v>1392</v>
      </c>
    </row>
    <row r="216" s="14" customFormat="1">
      <c r="A216" s="14"/>
      <c r="B216" s="235"/>
      <c r="C216" s="236"/>
      <c r="D216" s="225" t="s">
        <v>155</v>
      </c>
      <c r="E216" s="237" t="s">
        <v>19</v>
      </c>
      <c r="F216" s="238" t="s">
        <v>1378</v>
      </c>
      <c r="G216" s="236"/>
      <c r="H216" s="237" t="s">
        <v>19</v>
      </c>
      <c r="I216" s="239"/>
      <c r="J216" s="236"/>
      <c r="K216" s="236"/>
      <c r="L216" s="240"/>
      <c r="M216" s="241"/>
      <c r="N216" s="242"/>
      <c r="O216" s="242"/>
      <c r="P216" s="242"/>
      <c r="Q216" s="242"/>
      <c r="R216" s="242"/>
      <c r="S216" s="242"/>
      <c r="T216" s="24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4" t="s">
        <v>155</v>
      </c>
      <c r="AU216" s="244" t="s">
        <v>80</v>
      </c>
      <c r="AV216" s="14" t="s">
        <v>80</v>
      </c>
      <c r="AW216" s="14" t="s">
        <v>33</v>
      </c>
      <c r="AX216" s="14" t="s">
        <v>72</v>
      </c>
      <c r="AY216" s="244" t="s">
        <v>144</v>
      </c>
    </row>
    <row r="217" s="13" customFormat="1">
      <c r="A217" s="13"/>
      <c r="B217" s="223"/>
      <c r="C217" s="224"/>
      <c r="D217" s="225" t="s">
        <v>155</v>
      </c>
      <c r="E217" s="226" t="s">
        <v>19</v>
      </c>
      <c r="F217" s="227" t="s">
        <v>1381</v>
      </c>
      <c r="G217" s="224"/>
      <c r="H217" s="228">
        <v>9.5</v>
      </c>
      <c r="I217" s="229"/>
      <c r="J217" s="224"/>
      <c r="K217" s="224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155</v>
      </c>
      <c r="AU217" s="234" t="s">
        <v>80</v>
      </c>
      <c r="AV217" s="13" t="s">
        <v>82</v>
      </c>
      <c r="AW217" s="13" t="s">
        <v>33</v>
      </c>
      <c r="AX217" s="13" t="s">
        <v>72</v>
      </c>
      <c r="AY217" s="234" t="s">
        <v>144</v>
      </c>
    </row>
    <row r="218" s="14" customFormat="1">
      <c r="A218" s="14"/>
      <c r="B218" s="235"/>
      <c r="C218" s="236"/>
      <c r="D218" s="225" t="s">
        <v>155</v>
      </c>
      <c r="E218" s="237" t="s">
        <v>19</v>
      </c>
      <c r="F218" s="238" t="s">
        <v>1393</v>
      </c>
      <c r="G218" s="236"/>
      <c r="H218" s="237" t="s">
        <v>19</v>
      </c>
      <c r="I218" s="239"/>
      <c r="J218" s="236"/>
      <c r="K218" s="236"/>
      <c r="L218" s="240"/>
      <c r="M218" s="241"/>
      <c r="N218" s="242"/>
      <c r="O218" s="242"/>
      <c r="P218" s="242"/>
      <c r="Q218" s="242"/>
      <c r="R218" s="242"/>
      <c r="S218" s="242"/>
      <c r="T218" s="24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4" t="s">
        <v>155</v>
      </c>
      <c r="AU218" s="244" t="s">
        <v>80</v>
      </c>
      <c r="AV218" s="14" t="s">
        <v>80</v>
      </c>
      <c r="AW218" s="14" t="s">
        <v>33</v>
      </c>
      <c r="AX218" s="14" t="s">
        <v>72</v>
      </c>
      <c r="AY218" s="244" t="s">
        <v>144</v>
      </c>
    </row>
    <row r="219" s="13" customFormat="1">
      <c r="A219" s="13"/>
      <c r="B219" s="223"/>
      <c r="C219" s="224"/>
      <c r="D219" s="225" t="s">
        <v>155</v>
      </c>
      <c r="E219" s="226" t="s">
        <v>19</v>
      </c>
      <c r="F219" s="227" t="s">
        <v>1383</v>
      </c>
      <c r="G219" s="224"/>
      <c r="H219" s="228">
        <v>3</v>
      </c>
      <c r="I219" s="229"/>
      <c r="J219" s="224"/>
      <c r="K219" s="224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155</v>
      </c>
      <c r="AU219" s="234" t="s">
        <v>80</v>
      </c>
      <c r="AV219" s="13" t="s">
        <v>82</v>
      </c>
      <c r="AW219" s="13" t="s">
        <v>33</v>
      </c>
      <c r="AX219" s="13" t="s">
        <v>72</v>
      </c>
      <c r="AY219" s="234" t="s">
        <v>144</v>
      </c>
    </row>
    <row r="220" s="14" customFormat="1">
      <c r="A220" s="14"/>
      <c r="B220" s="235"/>
      <c r="C220" s="236"/>
      <c r="D220" s="225" t="s">
        <v>155</v>
      </c>
      <c r="E220" s="237" t="s">
        <v>19</v>
      </c>
      <c r="F220" s="238" t="s">
        <v>1394</v>
      </c>
      <c r="G220" s="236"/>
      <c r="H220" s="237" t="s">
        <v>19</v>
      </c>
      <c r="I220" s="239"/>
      <c r="J220" s="236"/>
      <c r="K220" s="236"/>
      <c r="L220" s="240"/>
      <c r="M220" s="241"/>
      <c r="N220" s="242"/>
      <c r="O220" s="242"/>
      <c r="P220" s="242"/>
      <c r="Q220" s="242"/>
      <c r="R220" s="242"/>
      <c r="S220" s="242"/>
      <c r="T220" s="24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4" t="s">
        <v>155</v>
      </c>
      <c r="AU220" s="244" t="s">
        <v>80</v>
      </c>
      <c r="AV220" s="14" t="s">
        <v>80</v>
      </c>
      <c r="AW220" s="14" t="s">
        <v>33</v>
      </c>
      <c r="AX220" s="14" t="s">
        <v>72</v>
      </c>
      <c r="AY220" s="244" t="s">
        <v>144</v>
      </c>
    </row>
    <row r="221" s="13" customFormat="1">
      <c r="A221" s="13"/>
      <c r="B221" s="223"/>
      <c r="C221" s="224"/>
      <c r="D221" s="225" t="s">
        <v>155</v>
      </c>
      <c r="E221" s="226" t="s">
        <v>19</v>
      </c>
      <c r="F221" s="227" t="s">
        <v>1395</v>
      </c>
      <c r="G221" s="224"/>
      <c r="H221" s="228">
        <v>7.5</v>
      </c>
      <c r="I221" s="229"/>
      <c r="J221" s="224"/>
      <c r="K221" s="224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155</v>
      </c>
      <c r="AU221" s="234" t="s">
        <v>80</v>
      </c>
      <c r="AV221" s="13" t="s">
        <v>82</v>
      </c>
      <c r="AW221" s="13" t="s">
        <v>33</v>
      </c>
      <c r="AX221" s="13" t="s">
        <v>72</v>
      </c>
      <c r="AY221" s="234" t="s">
        <v>144</v>
      </c>
    </row>
    <row r="222" s="14" customFormat="1">
      <c r="A222" s="14"/>
      <c r="B222" s="235"/>
      <c r="C222" s="236"/>
      <c r="D222" s="225" t="s">
        <v>155</v>
      </c>
      <c r="E222" s="237" t="s">
        <v>19</v>
      </c>
      <c r="F222" s="238" t="s">
        <v>1382</v>
      </c>
      <c r="G222" s="236"/>
      <c r="H222" s="237" t="s">
        <v>19</v>
      </c>
      <c r="I222" s="239"/>
      <c r="J222" s="236"/>
      <c r="K222" s="236"/>
      <c r="L222" s="240"/>
      <c r="M222" s="241"/>
      <c r="N222" s="242"/>
      <c r="O222" s="242"/>
      <c r="P222" s="242"/>
      <c r="Q222" s="242"/>
      <c r="R222" s="242"/>
      <c r="S222" s="242"/>
      <c r="T222" s="24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4" t="s">
        <v>155</v>
      </c>
      <c r="AU222" s="244" t="s">
        <v>80</v>
      </c>
      <c r="AV222" s="14" t="s">
        <v>80</v>
      </c>
      <c r="AW222" s="14" t="s">
        <v>33</v>
      </c>
      <c r="AX222" s="14" t="s">
        <v>72</v>
      </c>
      <c r="AY222" s="244" t="s">
        <v>144</v>
      </c>
    </row>
    <row r="223" s="13" customFormat="1">
      <c r="A223" s="13"/>
      <c r="B223" s="223"/>
      <c r="C223" s="224"/>
      <c r="D223" s="225" t="s">
        <v>155</v>
      </c>
      <c r="E223" s="226" t="s">
        <v>19</v>
      </c>
      <c r="F223" s="227" t="s">
        <v>1396</v>
      </c>
      <c r="G223" s="224"/>
      <c r="H223" s="228">
        <v>10.5</v>
      </c>
      <c r="I223" s="229"/>
      <c r="J223" s="224"/>
      <c r="K223" s="224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155</v>
      </c>
      <c r="AU223" s="234" t="s">
        <v>80</v>
      </c>
      <c r="AV223" s="13" t="s">
        <v>82</v>
      </c>
      <c r="AW223" s="13" t="s">
        <v>33</v>
      </c>
      <c r="AX223" s="13" t="s">
        <v>72</v>
      </c>
      <c r="AY223" s="234" t="s">
        <v>144</v>
      </c>
    </row>
    <row r="224" s="15" customFormat="1">
      <c r="A224" s="15"/>
      <c r="B224" s="245"/>
      <c r="C224" s="246"/>
      <c r="D224" s="225" t="s">
        <v>155</v>
      </c>
      <c r="E224" s="247" t="s">
        <v>19</v>
      </c>
      <c r="F224" s="248" t="s">
        <v>266</v>
      </c>
      <c r="G224" s="246"/>
      <c r="H224" s="249">
        <v>30.5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5" t="s">
        <v>155</v>
      </c>
      <c r="AU224" s="255" t="s">
        <v>80</v>
      </c>
      <c r="AV224" s="15" t="s">
        <v>151</v>
      </c>
      <c r="AW224" s="15" t="s">
        <v>33</v>
      </c>
      <c r="AX224" s="15" t="s">
        <v>80</v>
      </c>
      <c r="AY224" s="255" t="s">
        <v>144</v>
      </c>
    </row>
    <row r="225" s="2" customFormat="1" ht="14.4" customHeight="1">
      <c r="A225" s="39"/>
      <c r="B225" s="40"/>
      <c r="C225" s="205" t="s">
        <v>541</v>
      </c>
      <c r="D225" s="205" t="s">
        <v>146</v>
      </c>
      <c r="E225" s="206" t="s">
        <v>1397</v>
      </c>
      <c r="F225" s="207" t="s">
        <v>1398</v>
      </c>
      <c r="G225" s="208" t="s">
        <v>436</v>
      </c>
      <c r="H225" s="209">
        <v>11</v>
      </c>
      <c r="I225" s="210"/>
      <c r="J225" s="211">
        <f>ROUND(I225*H225,2)</f>
        <v>0</v>
      </c>
      <c r="K225" s="207" t="s">
        <v>19</v>
      </c>
      <c r="L225" s="45"/>
      <c r="M225" s="212" t="s">
        <v>19</v>
      </c>
      <c r="N225" s="213" t="s">
        <v>43</v>
      </c>
      <c r="O225" s="85"/>
      <c r="P225" s="214">
        <f>O225*H225</f>
        <v>0</v>
      </c>
      <c r="Q225" s="214">
        <v>0.0073699999999999998</v>
      </c>
      <c r="R225" s="214">
        <f>Q225*H225</f>
        <v>0.081070000000000003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238</v>
      </c>
      <c r="AT225" s="216" t="s">
        <v>146</v>
      </c>
      <c r="AU225" s="216" t="s">
        <v>80</v>
      </c>
      <c r="AY225" s="18" t="s">
        <v>144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80</v>
      </c>
      <c r="BK225" s="217">
        <f>ROUND(I225*H225,2)</f>
        <v>0</v>
      </c>
      <c r="BL225" s="18" t="s">
        <v>238</v>
      </c>
      <c r="BM225" s="216" t="s">
        <v>1399</v>
      </c>
    </row>
    <row r="226" s="14" customFormat="1">
      <c r="A226" s="14"/>
      <c r="B226" s="235"/>
      <c r="C226" s="236"/>
      <c r="D226" s="225" t="s">
        <v>155</v>
      </c>
      <c r="E226" s="237" t="s">
        <v>19</v>
      </c>
      <c r="F226" s="238" t="s">
        <v>1373</v>
      </c>
      <c r="G226" s="236"/>
      <c r="H226" s="237" t="s">
        <v>19</v>
      </c>
      <c r="I226" s="239"/>
      <c r="J226" s="236"/>
      <c r="K226" s="236"/>
      <c r="L226" s="240"/>
      <c r="M226" s="241"/>
      <c r="N226" s="242"/>
      <c r="O226" s="242"/>
      <c r="P226" s="242"/>
      <c r="Q226" s="242"/>
      <c r="R226" s="242"/>
      <c r="S226" s="242"/>
      <c r="T226" s="24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4" t="s">
        <v>155</v>
      </c>
      <c r="AU226" s="244" t="s">
        <v>80</v>
      </c>
      <c r="AV226" s="14" t="s">
        <v>80</v>
      </c>
      <c r="AW226" s="14" t="s">
        <v>33</v>
      </c>
      <c r="AX226" s="14" t="s">
        <v>72</v>
      </c>
      <c r="AY226" s="244" t="s">
        <v>144</v>
      </c>
    </row>
    <row r="227" s="13" customFormat="1">
      <c r="A227" s="13"/>
      <c r="B227" s="223"/>
      <c r="C227" s="224"/>
      <c r="D227" s="225" t="s">
        <v>155</v>
      </c>
      <c r="E227" s="226" t="s">
        <v>19</v>
      </c>
      <c r="F227" s="227" t="s">
        <v>1400</v>
      </c>
      <c r="G227" s="224"/>
      <c r="H227" s="228">
        <v>11</v>
      </c>
      <c r="I227" s="229"/>
      <c r="J227" s="224"/>
      <c r="K227" s="224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155</v>
      </c>
      <c r="AU227" s="234" t="s">
        <v>80</v>
      </c>
      <c r="AV227" s="13" t="s">
        <v>82</v>
      </c>
      <c r="AW227" s="13" t="s">
        <v>33</v>
      </c>
      <c r="AX227" s="13" t="s">
        <v>72</v>
      </c>
      <c r="AY227" s="234" t="s">
        <v>144</v>
      </c>
    </row>
    <row r="228" s="15" customFormat="1">
      <c r="A228" s="15"/>
      <c r="B228" s="245"/>
      <c r="C228" s="246"/>
      <c r="D228" s="225" t="s">
        <v>155</v>
      </c>
      <c r="E228" s="247" t="s">
        <v>19</v>
      </c>
      <c r="F228" s="248" t="s">
        <v>266</v>
      </c>
      <c r="G228" s="246"/>
      <c r="H228" s="249">
        <v>11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5" t="s">
        <v>155</v>
      </c>
      <c r="AU228" s="255" t="s">
        <v>80</v>
      </c>
      <c r="AV228" s="15" t="s">
        <v>151</v>
      </c>
      <c r="AW228" s="15" t="s">
        <v>33</v>
      </c>
      <c r="AX228" s="15" t="s">
        <v>80</v>
      </c>
      <c r="AY228" s="255" t="s">
        <v>144</v>
      </c>
    </row>
    <row r="229" s="2" customFormat="1" ht="14.4" customHeight="1">
      <c r="A229" s="39"/>
      <c r="B229" s="40"/>
      <c r="C229" s="205" t="s">
        <v>546</v>
      </c>
      <c r="D229" s="205" t="s">
        <v>146</v>
      </c>
      <c r="E229" s="206" t="s">
        <v>1401</v>
      </c>
      <c r="F229" s="207" t="s">
        <v>1402</v>
      </c>
      <c r="G229" s="208" t="s">
        <v>436</v>
      </c>
      <c r="H229" s="209">
        <v>18</v>
      </c>
      <c r="I229" s="210"/>
      <c r="J229" s="211">
        <f>ROUND(I229*H229,2)</f>
        <v>0</v>
      </c>
      <c r="K229" s="207" t="s">
        <v>19</v>
      </c>
      <c r="L229" s="45"/>
      <c r="M229" s="212" t="s">
        <v>19</v>
      </c>
      <c r="N229" s="213" t="s">
        <v>43</v>
      </c>
      <c r="O229" s="85"/>
      <c r="P229" s="214">
        <f>O229*H229</f>
        <v>0</v>
      </c>
      <c r="Q229" s="214">
        <v>0.01206</v>
      </c>
      <c r="R229" s="214">
        <f>Q229*H229</f>
        <v>0.21708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238</v>
      </c>
      <c r="AT229" s="216" t="s">
        <v>146</v>
      </c>
      <c r="AU229" s="216" t="s">
        <v>80</v>
      </c>
      <c r="AY229" s="18" t="s">
        <v>144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80</v>
      </c>
      <c r="BK229" s="217">
        <f>ROUND(I229*H229,2)</f>
        <v>0</v>
      </c>
      <c r="BL229" s="18" t="s">
        <v>238</v>
      </c>
      <c r="BM229" s="216" t="s">
        <v>1403</v>
      </c>
    </row>
    <row r="230" s="14" customFormat="1">
      <c r="A230" s="14"/>
      <c r="B230" s="235"/>
      <c r="C230" s="236"/>
      <c r="D230" s="225" t="s">
        <v>155</v>
      </c>
      <c r="E230" s="237" t="s">
        <v>19</v>
      </c>
      <c r="F230" s="238" t="s">
        <v>1378</v>
      </c>
      <c r="G230" s="236"/>
      <c r="H230" s="237" t="s">
        <v>19</v>
      </c>
      <c r="I230" s="239"/>
      <c r="J230" s="236"/>
      <c r="K230" s="236"/>
      <c r="L230" s="240"/>
      <c r="M230" s="241"/>
      <c r="N230" s="242"/>
      <c r="O230" s="242"/>
      <c r="P230" s="242"/>
      <c r="Q230" s="242"/>
      <c r="R230" s="242"/>
      <c r="S230" s="242"/>
      <c r="T230" s="24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4" t="s">
        <v>155</v>
      </c>
      <c r="AU230" s="244" t="s">
        <v>80</v>
      </c>
      <c r="AV230" s="14" t="s">
        <v>80</v>
      </c>
      <c r="AW230" s="14" t="s">
        <v>33</v>
      </c>
      <c r="AX230" s="14" t="s">
        <v>72</v>
      </c>
      <c r="AY230" s="244" t="s">
        <v>144</v>
      </c>
    </row>
    <row r="231" s="13" customFormat="1">
      <c r="A231" s="13"/>
      <c r="B231" s="223"/>
      <c r="C231" s="224"/>
      <c r="D231" s="225" t="s">
        <v>155</v>
      </c>
      <c r="E231" s="226" t="s">
        <v>19</v>
      </c>
      <c r="F231" s="227" t="s">
        <v>1395</v>
      </c>
      <c r="G231" s="224"/>
      <c r="H231" s="228">
        <v>7.5</v>
      </c>
      <c r="I231" s="229"/>
      <c r="J231" s="224"/>
      <c r="K231" s="224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155</v>
      </c>
      <c r="AU231" s="234" t="s">
        <v>80</v>
      </c>
      <c r="AV231" s="13" t="s">
        <v>82</v>
      </c>
      <c r="AW231" s="13" t="s">
        <v>33</v>
      </c>
      <c r="AX231" s="13" t="s">
        <v>72</v>
      </c>
      <c r="AY231" s="234" t="s">
        <v>144</v>
      </c>
    </row>
    <row r="232" s="14" customFormat="1">
      <c r="A232" s="14"/>
      <c r="B232" s="235"/>
      <c r="C232" s="236"/>
      <c r="D232" s="225" t="s">
        <v>155</v>
      </c>
      <c r="E232" s="237" t="s">
        <v>19</v>
      </c>
      <c r="F232" s="238" t="s">
        <v>1393</v>
      </c>
      <c r="G232" s="236"/>
      <c r="H232" s="237" t="s">
        <v>19</v>
      </c>
      <c r="I232" s="239"/>
      <c r="J232" s="236"/>
      <c r="K232" s="236"/>
      <c r="L232" s="240"/>
      <c r="M232" s="241"/>
      <c r="N232" s="242"/>
      <c r="O232" s="242"/>
      <c r="P232" s="242"/>
      <c r="Q232" s="242"/>
      <c r="R232" s="242"/>
      <c r="S232" s="242"/>
      <c r="T232" s="24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4" t="s">
        <v>155</v>
      </c>
      <c r="AU232" s="244" t="s">
        <v>80</v>
      </c>
      <c r="AV232" s="14" t="s">
        <v>80</v>
      </c>
      <c r="AW232" s="14" t="s">
        <v>33</v>
      </c>
      <c r="AX232" s="14" t="s">
        <v>72</v>
      </c>
      <c r="AY232" s="244" t="s">
        <v>144</v>
      </c>
    </row>
    <row r="233" s="13" customFormat="1">
      <c r="A233" s="13"/>
      <c r="B233" s="223"/>
      <c r="C233" s="224"/>
      <c r="D233" s="225" t="s">
        <v>155</v>
      </c>
      <c r="E233" s="226" t="s">
        <v>19</v>
      </c>
      <c r="F233" s="227" t="s">
        <v>1396</v>
      </c>
      <c r="G233" s="224"/>
      <c r="H233" s="228">
        <v>10.5</v>
      </c>
      <c r="I233" s="229"/>
      <c r="J233" s="224"/>
      <c r="K233" s="224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155</v>
      </c>
      <c r="AU233" s="234" t="s">
        <v>80</v>
      </c>
      <c r="AV233" s="13" t="s">
        <v>82</v>
      </c>
      <c r="AW233" s="13" t="s">
        <v>33</v>
      </c>
      <c r="AX233" s="13" t="s">
        <v>72</v>
      </c>
      <c r="AY233" s="234" t="s">
        <v>144</v>
      </c>
    </row>
    <row r="234" s="15" customFormat="1">
      <c r="A234" s="15"/>
      <c r="B234" s="245"/>
      <c r="C234" s="246"/>
      <c r="D234" s="225" t="s">
        <v>155</v>
      </c>
      <c r="E234" s="247" t="s">
        <v>19</v>
      </c>
      <c r="F234" s="248" t="s">
        <v>266</v>
      </c>
      <c r="G234" s="246"/>
      <c r="H234" s="249">
        <v>18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5" t="s">
        <v>155</v>
      </c>
      <c r="AU234" s="255" t="s">
        <v>80</v>
      </c>
      <c r="AV234" s="15" t="s">
        <v>151</v>
      </c>
      <c r="AW234" s="15" t="s">
        <v>33</v>
      </c>
      <c r="AX234" s="15" t="s">
        <v>80</v>
      </c>
      <c r="AY234" s="255" t="s">
        <v>144</v>
      </c>
    </row>
    <row r="235" s="12" customFormat="1" ht="25.92" customHeight="1">
      <c r="A235" s="12"/>
      <c r="B235" s="189"/>
      <c r="C235" s="190"/>
      <c r="D235" s="191" t="s">
        <v>71</v>
      </c>
      <c r="E235" s="192" t="s">
        <v>1404</v>
      </c>
      <c r="F235" s="192" t="s">
        <v>1404</v>
      </c>
      <c r="G235" s="190"/>
      <c r="H235" s="190"/>
      <c r="I235" s="193"/>
      <c r="J235" s="194">
        <f>BK235</f>
        <v>0</v>
      </c>
      <c r="K235" s="190"/>
      <c r="L235" s="195"/>
      <c r="M235" s="196"/>
      <c r="N235" s="197"/>
      <c r="O235" s="197"/>
      <c r="P235" s="198">
        <f>SUM(P236:P255)</f>
        <v>0</v>
      </c>
      <c r="Q235" s="197"/>
      <c r="R235" s="198">
        <f>SUM(R236:R255)</f>
        <v>1.5622199999999999</v>
      </c>
      <c r="S235" s="197"/>
      <c r="T235" s="199">
        <f>SUM(T236:T255)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0" t="s">
        <v>80</v>
      </c>
      <c r="AT235" s="201" t="s">
        <v>71</v>
      </c>
      <c r="AU235" s="201" t="s">
        <v>72</v>
      </c>
      <c r="AY235" s="200" t="s">
        <v>144</v>
      </c>
      <c r="BK235" s="202">
        <f>SUM(BK236:BK255)</f>
        <v>0</v>
      </c>
    </row>
    <row r="236" s="2" customFormat="1" ht="14.4" customHeight="1">
      <c r="A236" s="39"/>
      <c r="B236" s="40"/>
      <c r="C236" s="205" t="s">
        <v>551</v>
      </c>
      <c r="D236" s="205" t="s">
        <v>146</v>
      </c>
      <c r="E236" s="206" t="s">
        <v>1405</v>
      </c>
      <c r="F236" s="207" t="s">
        <v>1406</v>
      </c>
      <c r="G236" s="208" t="s">
        <v>1161</v>
      </c>
      <c r="H236" s="209">
        <v>7</v>
      </c>
      <c r="I236" s="210"/>
      <c r="J236" s="211">
        <f>ROUND(I236*H236,2)</f>
        <v>0</v>
      </c>
      <c r="K236" s="207" t="s">
        <v>19</v>
      </c>
      <c r="L236" s="45"/>
      <c r="M236" s="212" t="s">
        <v>19</v>
      </c>
      <c r="N236" s="213" t="s">
        <v>43</v>
      </c>
      <c r="O236" s="85"/>
      <c r="P236" s="214">
        <f>O236*H236</f>
        <v>0</v>
      </c>
      <c r="Q236" s="214">
        <v>0.021000000000000001</v>
      </c>
      <c r="R236" s="214">
        <f>Q236*H236</f>
        <v>0.14700000000000002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238</v>
      </c>
      <c r="AT236" s="216" t="s">
        <v>146</v>
      </c>
      <c r="AU236" s="216" t="s">
        <v>80</v>
      </c>
      <c r="AY236" s="18" t="s">
        <v>144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80</v>
      </c>
      <c r="BK236" s="217">
        <f>ROUND(I236*H236,2)</f>
        <v>0</v>
      </c>
      <c r="BL236" s="18" t="s">
        <v>238</v>
      </c>
      <c r="BM236" s="216" t="s">
        <v>1407</v>
      </c>
    </row>
    <row r="237" s="2" customFormat="1" ht="14.4" customHeight="1">
      <c r="A237" s="39"/>
      <c r="B237" s="40"/>
      <c r="C237" s="205" t="s">
        <v>556</v>
      </c>
      <c r="D237" s="205" t="s">
        <v>146</v>
      </c>
      <c r="E237" s="206" t="s">
        <v>1408</v>
      </c>
      <c r="F237" s="207" t="s">
        <v>1409</v>
      </c>
      <c r="G237" s="208" t="s">
        <v>1161</v>
      </c>
      <c r="H237" s="209">
        <v>2</v>
      </c>
      <c r="I237" s="210"/>
      <c r="J237" s="211">
        <f>ROUND(I237*H237,2)</f>
        <v>0</v>
      </c>
      <c r="K237" s="207" t="s">
        <v>19</v>
      </c>
      <c r="L237" s="45"/>
      <c r="M237" s="212" t="s">
        <v>19</v>
      </c>
      <c r="N237" s="213" t="s">
        <v>43</v>
      </c>
      <c r="O237" s="85"/>
      <c r="P237" s="214">
        <f>O237*H237</f>
        <v>0</v>
      </c>
      <c r="Q237" s="214">
        <v>0.0040000000000000001</v>
      </c>
      <c r="R237" s="214">
        <f>Q237*H237</f>
        <v>0.0080000000000000002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238</v>
      </c>
      <c r="AT237" s="216" t="s">
        <v>146</v>
      </c>
      <c r="AU237" s="216" t="s">
        <v>80</v>
      </c>
      <c r="AY237" s="18" t="s">
        <v>144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80</v>
      </c>
      <c r="BK237" s="217">
        <f>ROUND(I237*H237,2)</f>
        <v>0</v>
      </c>
      <c r="BL237" s="18" t="s">
        <v>238</v>
      </c>
      <c r="BM237" s="216" t="s">
        <v>1410</v>
      </c>
    </row>
    <row r="238" s="2" customFormat="1" ht="14.4" customHeight="1">
      <c r="A238" s="39"/>
      <c r="B238" s="40"/>
      <c r="C238" s="205" t="s">
        <v>561</v>
      </c>
      <c r="D238" s="205" t="s">
        <v>146</v>
      </c>
      <c r="E238" s="206" t="s">
        <v>1411</v>
      </c>
      <c r="F238" s="207" t="s">
        <v>1412</v>
      </c>
      <c r="G238" s="208" t="s">
        <v>1413</v>
      </c>
      <c r="H238" s="209">
        <v>5</v>
      </c>
      <c r="I238" s="210"/>
      <c r="J238" s="211">
        <f>ROUND(I238*H238,2)</f>
        <v>0</v>
      </c>
      <c r="K238" s="207" t="s">
        <v>19</v>
      </c>
      <c r="L238" s="45"/>
      <c r="M238" s="212" t="s">
        <v>19</v>
      </c>
      <c r="N238" s="213" t="s">
        <v>43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238</v>
      </c>
      <c r="AT238" s="216" t="s">
        <v>146</v>
      </c>
      <c r="AU238" s="216" t="s">
        <v>80</v>
      </c>
      <c r="AY238" s="18" t="s">
        <v>144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80</v>
      </c>
      <c r="BK238" s="217">
        <f>ROUND(I238*H238,2)</f>
        <v>0</v>
      </c>
      <c r="BL238" s="18" t="s">
        <v>238</v>
      </c>
      <c r="BM238" s="216" t="s">
        <v>1414</v>
      </c>
    </row>
    <row r="239" s="2" customFormat="1" ht="14.4" customHeight="1">
      <c r="A239" s="39"/>
      <c r="B239" s="40"/>
      <c r="C239" s="205" t="s">
        <v>567</v>
      </c>
      <c r="D239" s="205" t="s">
        <v>146</v>
      </c>
      <c r="E239" s="206" t="s">
        <v>1415</v>
      </c>
      <c r="F239" s="207" t="s">
        <v>1416</v>
      </c>
      <c r="G239" s="208" t="s">
        <v>1413</v>
      </c>
      <c r="H239" s="209">
        <v>9</v>
      </c>
      <c r="I239" s="210"/>
      <c r="J239" s="211">
        <f>ROUND(I239*H239,2)</f>
        <v>0</v>
      </c>
      <c r="K239" s="207" t="s">
        <v>19</v>
      </c>
      <c r="L239" s="45"/>
      <c r="M239" s="212" t="s">
        <v>19</v>
      </c>
      <c r="N239" s="213" t="s">
        <v>43</v>
      </c>
      <c r="O239" s="85"/>
      <c r="P239" s="214">
        <f>O239*H239</f>
        <v>0</v>
      </c>
      <c r="Q239" s="214">
        <v>0.0083400000000000002</v>
      </c>
      <c r="R239" s="214">
        <f>Q239*H239</f>
        <v>0.075060000000000002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238</v>
      </c>
      <c r="AT239" s="216" t="s">
        <v>146</v>
      </c>
      <c r="AU239" s="216" t="s">
        <v>80</v>
      </c>
      <c r="AY239" s="18" t="s">
        <v>144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80</v>
      </c>
      <c r="BK239" s="217">
        <f>ROUND(I239*H239,2)</f>
        <v>0</v>
      </c>
      <c r="BL239" s="18" t="s">
        <v>238</v>
      </c>
      <c r="BM239" s="216" t="s">
        <v>1417</v>
      </c>
    </row>
    <row r="240" s="2" customFormat="1" ht="14.4" customHeight="1">
      <c r="A240" s="39"/>
      <c r="B240" s="40"/>
      <c r="C240" s="256" t="s">
        <v>573</v>
      </c>
      <c r="D240" s="256" t="s">
        <v>305</v>
      </c>
      <c r="E240" s="257" t="s">
        <v>1418</v>
      </c>
      <c r="F240" s="258" t="s">
        <v>1419</v>
      </c>
      <c r="G240" s="259" t="s">
        <v>1161</v>
      </c>
      <c r="H240" s="260">
        <v>9</v>
      </c>
      <c r="I240" s="261"/>
      <c r="J240" s="262">
        <f>ROUND(I240*H240,2)</f>
        <v>0</v>
      </c>
      <c r="K240" s="258" t="s">
        <v>19</v>
      </c>
      <c r="L240" s="263"/>
      <c r="M240" s="264" t="s">
        <v>19</v>
      </c>
      <c r="N240" s="265" t="s">
        <v>43</v>
      </c>
      <c r="O240" s="85"/>
      <c r="P240" s="214">
        <f>O240*H240</f>
        <v>0</v>
      </c>
      <c r="Q240" s="214">
        <v>0.13500000000000001</v>
      </c>
      <c r="R240" s="214">
        <f>Q240*H240</f>
        <v>1.2150000000000001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339</v>
      </c>
      <c r="AT240" s="216" t="s">
        <v>305</v>
      </c>
      <c r="AU240" s="216" t="s">
        <v>80</v>
      </c>
      <c r="AY240" s="18" t="s">
        <v>144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80</v>
      </c>
      <c r="BK240" s="217">
        <f>ROUND(I240*H240,2)</f>
        <v>0</v>
      </c>
      <c r="BL240" s="18" t="s">
        <v>238</v>
      </c>
      <c r="BM240" s="216" t="s">
        <v>1420</v>
      </c>
    </row>
    <row r="241" s="2" customFormat="1" ht="14.4" customHeight="1">
      <c r="A241" s="39"/>
      <c r="B241" s="40"/>
      <c r="C241" s="205" t="s">
        <v>578</v>
      </c>
      <c r="D241" s="205" t="s">
        <v>146</v>
      </c>
      <c r="E241" s="206" t="s">
        <v>1421</v>
      </c>
      <c r="F241" s="207" t="s">
        <v>1422</v>
      </c>
      <c r="G241" s="208" t="s">
        <v>182</v>
      </c>
      <c r="H241" s="209">
        <v>0.089999999999999997</v>
      </c>
      <c r="I241" s="210"/>
      <c r="J241" s="211">
        <f>ROUND(I241*H241,2)</f>
        <v>0</v>
      </c>
      <c r="K241" s="207" t="s">
        <v>19</v>
      </c>
      <c r="L241" s="45"/>
      <c r="M241" s="212" t="s">
        <v>19</v>
      </c>
      <c r="N241" s="213" t="s">
        <v>43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238</v>
      </c>
      <c r="AT241" s="216" t="s">
        <v>146</v>
      </c>
      <c r="AU241" s="216" t="s">
        <v>80</v>
      </c>
      <c r="AY241" s="18" t="s">
        <v>144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80</v>
      </c>
      <c r="BK241" s="217">
        <f>ROUND(I241*H241,2)</f>
        <v>0</v>
      </c>
      <c r="BL241" s="18" t="s">
        <v>238</v>
      </c>
      <c r="BM241" s="216" t="s">
        <v>1423</v>
      </c>
    </row>
    <row r="242" s="2" customFormat="1" ht="14.4" customHeight="1">
      <c r="A242" s="39"/>
      <c r="B242" s="40"/>
      <c r="C242" s="205" t="s">
        <v>583</v>
      </c>
      <c r="D242" s="205" t="s">
        <v>146</v>
      </c>
      <c r="E242" s="206" t="s">
        <v>1424</v>
      </c>
      <c r="F242" s="207" t="s">
        <v>1425</v>
      </c>
      <c r="G242" s="208" t="s">
        <v>1413</v>
      </c>
      <c r="H242" s="209">
        <v>18</v>
      </c>
      <c r="I242" s="210"/>
      <c r="J242" s="211">
        <f>ROUND(I242*H242,2)</f>
        <v>0</v>
      </c>
      <c r="K242" s="207" t="s">
        <v>19</v>
      </c>
      <c r="L242" s="45"/>
      <c r="M242" s="212" t="s">
        <v>19</v>
      </c>
      <c r="N242" s="213" t="s">
        <v>43</v>
      </c>
      <c r="O242" s="85"/>
      <c r="P242" s="214">
        <f>O242*H242</f>
        <v>0</v>
      </c>
      <c r="Q242" s="214">
        <v>0.0030000000000000001</v>
      </c>
      <c r="R242" s="214">
        <f>Q242*H242</f>
        <v>0.053999999999999999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238</v>
      </c>
      <c r="AT242" s="216" t="s">
        <v>146</v>
      </c>
      <c r="AU242" s="216" t="s">
        <v>80</v>
      </c>
      <c r="AY242" s="18" t="s">
        <v>144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80</v>
      </c>
      <c r="BK242" s="217">
        <f>ROUND(I242*H242,2)</f>
        <v>0</v>
      </c>
      <c r="BL242" s="18" t="s">
        <v>238</v>
      </c>
      <c r="BM242" s="216" t="s">
        <v>1426</v>
      </c>
    </row>
    <row r="243" s="13" customFormat="1">
      <c r="A243" s="13"/>
      <c r="B243" s="223"/>
      <c r="C243" s="224"/>
      <c r="D243" s="225" t="s">
        <v>155</v>
      </c>
      <c r="E243" s="226" t="s">
        <v>19</v>
      </c>
      <c r="F243" s="227" t="s">
        <v>1427</v>
      </c>
      <c r="G243" s="224"/>
      <c r="H243" s="228">
        <v>18</v>
      </c>
      <c r="I243" s="229"/>
      <c r="J243" s="224"/>
      <c r="K243" s="224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155</v>
      </c>
      <c r="AU243" s="234" t="s">
        <v>80</v>
      </c>
      <c r="AV243" s="13" t="s">
        <v>82</v>
      </c>
      <c r="AW243" s="13" t="s">
        <v>33</v>
      </c>
      <c r="AX243" s="13" t="s">
        <v>72</v>
      </c>
      <c r="AY243" s="234" t="s">
        <v>144</v>
      </c>
    </row>
    <row r="244" s="15" customFormat="1">
      <c r="A244" s="15"/>
      <c r="B244" s="245"/>
      <c r="C244" s="246"/>
      <c r="D244" s="225" t="s">
        <v>155</v>
      </c>
      <c r="E244" s="247" t="s">
        <v>19</v>
      </c>
      <c r="F244" s="248" t="s">
        <v>266</v>
      </c>
      <c r="G244" s="246"/>
      <c r="H244" s="249">
        <v>18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5" t="s">
        <v>155</v>
      </c>
      <c r="AU244" s="255" t="s">
        <v>80</v>
      </c>
      <c r="AV244" s="15" t="s">
        <v>151</v>
      </c>
      <c r="AW244" s="15" t="s">
        <v>33</v>
      </c>
      <c r="AX244" s="15" t="s">
        <v>80</v>
      </c>
      <c r="AY244" s="255" t="s">
        <v>144</v>
      </c>
    </row>
    <row r="245" s="2" customFormat="1" ht="14.4" customHeight="1">
      <c r="A245" s="39"/>
      <c r="B245" s="40"/>
      <c r="C245" s="205" t="s">
        <v>589</v>
      </c>
      <c r="D245" s="205" t="s">
        <v>146</v>
      </c>
      <c r="E245" s="206" t="s">
        <v>1428</v>
      </c>
      <c r="F245" s="207" t="s">
        <v>1429</v>
      </c>
      <c r="G245" s="208" t="s">
        <v>1413</v>
      </c>
      <c r="H245" s="209">
        <v>1</v>
      </c>
      <c r="I245" s="210"/>
      <c r="J245" s="211">
        <f>ROUND(I245*H245,2)</f>
        <v>0</v>
      </c>
      <c r="K245" s="207" t="s">
        <v>19</v>
      </c>
      <c r="L245" s="45"/>
      <c r="M245" s="212" t="s">
        <v>19</v>
      </c>
      <c r="N245" s="213" t="s">
        <v>43</v>
      </c>
      <c r="O245" s="85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238</v>
      </c>
      <c r="AT245" s="216" t="s">
        <v>146</v>
      </c>
      <c r="AU245" s="216" t="s">
        <v>80</v>
      </c>
      <c r="AY245" s="18" t="s">
        <v>144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80</v>
      </c>
      <c r="BK245" s="217">
        <f>ROUND(I245*H245,2)</f>
        <v>0</v>
      </c>
      <c r="BL245" s="18" t="s">
        <v>238</v>
      </c>
      <c r="BM245" s="216" t="s">
        <v>1430</v>
      </c>
    </row>
    <row r="246" s="2" customFormat="1" ht="14.4" customHeight="1">
      <c r="A246" s="39"/>
      <c r="B246" s="40"/>
      <c r="C246" s="205" t="s">
        <v>596</v>
      </c>
      <c r="D246" s="205" t="s">
        <v>146</v>
      </c>
      <c r="E246" s="206" t="s">
        <v>1431</v>
      </c>
      <c r="F246" s="207" t="s">
        <v>1432</v>
      </c>
      <c r="G246" s="208" t="s">
        <v>270</v>
      </c>
      <c r="H246" s="209">
        <v>9</v>
      </c>
      <c r="I246" s="210"/>
      <c r="J246" s="211">
        <f>ROUND(I246*H246,2)</f>
        <v>0</v>
      </c>
      <c r="K246" s="207" t="s">
        <v>19</v>
      </c>
      <c r="L246" s="45"/>
      <c r="M246" s="212" t="s">
        <v>19</v>
      </c>
      <c r="N246" s="213" t="s">
        <v>43</v>
      </c>
      <c r="O246" s="85"/>
      <c r="P246" s="214">
        <f>O246*H246</f>
        <v>0</v>
      </c>
      <c r="Q246" s="214">
        <v>0.00024000000000000001</v>
      </c>
      <c r="R246" s="214">
        <f>Q246*H246</f>
        <v>0.00216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238</v>
      </c>
      <c r="AT246" s="216" t="s">
        <v>146</v>
      </c>
      <c r="AU246" s="216" t="s">
        <v>80</v>
      </c>
      <c r="AY246" s="18" t="s">
        <v>144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80</v>
      </c>
      <c r="BK246" s="217">
        <f>ROUND(I246*H246,2)</f>
        <v>0</v>
      </c>
      <c r="BL246" s="18" t="s">
        <v>238</v>
      </c>
      <c r="BM246" s="216" t="s">
        <v>1433</v>
      </c>
    </row>
    <row r="247" s="13" customFormat="1">
      <c r="A247" s="13"/>
      <c r="B247" s="223"/>
      <c r="C247" s="224"/>
      <c r="D247" s="225" t="s">
        <v>155</v>
      </c>
      <c r="E247" s="226" t="s">
        <v>19</v>
      </c>
      <c r="F247" s="227" t="s">
        <v>1434</v>
      </c>
      <c r="G247" s="224"/>
      <c r="H247" s="228">
        <v>9</v>
      </c>
      <c r="I247" s="229"/>
      <c r="J247" s="224"/>
      <c r="K247" s="224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155</v>
      </c>
      <c r="AU247" s="234" t="s">
        <v>80</v>
      </c>
      <c r="AV247" s="13" t="s">
        <v>82</v>
      </c>
      <c r="AW247" s="13" t="s">
        <v>33</v>
      </c>
      <c r="AX247" s="13" t="s">
        <v>72</v>
      </c>
      <c r="AY247" s="234" t="s">
        <v>144</v>
      </c>
    </row>
    <row r="248" s="15" customFormat="1">
      <c r="A248" s="15"/>
      <c r="B248" s="245"/>
      <c r="C248" s="246"/>
      <c r="D248" s="225" t="s">
        <v>155</v>
      </c>
      <c r="E248" s="247" t="s">
        <v>19</v>
      </c>
      <c r="F248" s="248" t="s">
        <v>266</v>
      </c>
      <c r="G248" s="246"/>
      <c r="H248" s="249">
        <v>9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5" t="s">
        <v>155</v>
      </c>
      <c r="AU248" s="255" t="s">
        <v>80</v>
      </c>
      <c r="AV248" s="15" t="s">
        <v>151</v>
      </c>
      <c r="AW248" s="15" t="s">
        <v>33</v>
      </c>
      <c r="AX248" s="15" t="s">
        <v>80</v>
      </c>
      <c r="AY248" s="255" t="s">
        <v>144</v>
      </c>
    </row>
    <row r="249" s="2" customFormat="1" ht="14.4" customHeight="1">
      <c r="A249" s="39"/>
      <c r="B249" s="40"/>
      <c r="C249" s="205" t="s">
        <v>602</v>
      </c>
      <c r="D249" s="205" t="s">
        <v>146</v>
      </c>
      <c r="E249" s="206" t="s">
        <v>1435</v>
      </c>
      <c r="F249" s="207" t="s">
        <v>1436</v>
      </c>
      <c r="G249" s="208" t="s">
        <v>270</v>
      </c>
      <c r="H249" s="209">
        <v>9</v>
      </c>
      <c r="I249" s="210"/>
      <c r="J249" s="211">
        <f>ROUND(I249*H249,2)</f>
        <v>0</v>
      </c>
      <c r="K249" s="207" t="s">
        <v>19</v>
      </c>
      <c r="L249" s="45"/>
      <c r="M249" s="212" t="s">
        <v>19</v>
      </c>
      <c r="N249" s="213" t="s">
        <v>43</v>
      </c>
      <c r="O249" s="85"/>
      <c r="P249" s="214">
        <f>O249*H249</f>
        <v>0</v>
      </c>
      <c r="Q249" s="214">
        <v>0.0010200000000000001</v>
      </c>
      <c r="R249" s="214">
        <f>Q249*H249</f>
        <v>0.0091800000000000007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238</v>
      </c>
      <c r="AT249" s="216" t="s">
        <v>146</v>
      </c>
      <c r="AU249" s="216" t="s">
        <v>80</v>
      </c>
      <c r="AY249" s="18" t="s">
        <v>144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80</v>
      </c>
      <c r="BK249" s="217">
        <f>ROUND(I249*H249,2)</f>
        <v>0</v>
      </c>
      <c r="BL249" s="18" t="s">
        <v>238</v>
      </c>
      <c r="BM249" s="216" t="s">
        <v>1437</v>
      </c>
    </row>
    <row r="250" s="2" customFormat="1" ht="14.4" customHeight="1">
      <c r="A250" s="39"/>
      <c r="B250" s="40"/>
      <c r="C250" s="256" t="s">
        <v>609</v>
      </c>
      <c r="D250" s="256" t="s">
        <v>305</v>
      </c>
      <c r="E250" s="257" t="s">
        <v>1438</v>
      </c>
      <c r="F250" s="258" t="s">
        <v>1439</v>
      </c>
      <c r="G250" s="259" t="s">
        <v>1161</v>
      </c>
      <c r="H250" s="260">
        <v>9</v>
      </c>
      <c r="I250" s="261"/>
      <c r="J250" s="262">
        <f>ROUND(I250*H250,2)</f>
        <v>0</v>
      </c>
      <c r="K250" s="258" t="s">
        <v>19</v>
      </c>
      <c r="L250" s="263"/>
      <c r="M250" s="264" t="s">
        <v>19</v>
      </c>
      <c r="N250" s="265" t="s">
        <v>43</v>
      </c>
      <c r="O250" s="85"/>
      <c r="P250" s="214">
        <f>O250*H250</f>
        <v>0</v>
      </c>
      <c r="Q250" s="214">
        <v>0.0044999999999999997</v>
      </c>
      <c r="R250" s="214">
        <f>Q250*H250</f>
        <v>0.040499999999999994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339</v>
      </c>
      <c r="AT250" s="216" t="s">
        <v>305</v>
      </c>
      <c r="AU250" s="216" t="s">
        <v>80</v>
      </c>
      <c r="AY250" s="18" t="s">
        <v>144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80</v>
      </c>
      <c r="BK250" s="217">
        <f>ROUND(I250*H250,2)</f>
        <v>0</v>
      </c>
      <c r="BL250" s="18" t="s">
        <v>238</v>
      </c>
      <c r="BM250" s="216" t="s">
        <v>1440</v>
      </c>
    </row>
    <row r="251" s="2" customFormat="1" ht="14.4" customHeight="1">
      <c r="A251" s="39"/>
      <c r="B251" s="40"/>
      <c r="C251" s="205" t="s">
        <v>616</v>
      </c>
      <c r="D251" s="205" t="s">
        <v>146</v>
      </c>
      <c r="E251" s="206" t="s">
        <v>1441</v>
      </c>
      <c r="F251" s="207" t="s">
        <v>1442</v>
      </c>
      <c r="G251" s="208" t="s">
        <v>270</v>
      </c>
      <c r="H251" s="209">
        <v>2</v>
      </c>
      <c r="I251" s="210"/>
      <c r="J251" s="211">
        <f>ROUND(I251*H251,2)</f>
        <v>0</v>
      </c>
      <c r="K251" s="207" t="s">
        <v>19</v>
      </c>
      <c r="L251" s="45"/>
      <c r="M251" s="212" t="s">
        <v>19</v>
      </c>
      <c r="N251" s="213" t="s">
        <v>43</v>
      </c>
      <c r="O251" s="85"/>
      <c r="P251" s="214">
        <f>O251*H251</f>
        <v>0</v>
      </c>
      <c r="Q251" s="214">
        <v>0.00027</v>
      </c>
      <c r="R251" s="214">
        <f>Q251*H251</f>
        <v>0.00054000000000000001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238</v>
      </c>
      <c r="AT251" s="216" t="s">
        <v>146</v>
      </c>
      <c r="AU251" s="216" t="s">
        <v>80</v>
      </c>
      <c r="AY251" s="18" t="s">
        <v>144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80</v>
      </c>
      <c r="BK251" s="217">
        <f>ROUND(I251*H251,2)</f>
        <v>0</v>
      </c>
      <c r="BL251" s="18" t="s">
        <v>238</v>
      </c>
      <c r="BM251" s="216" t="s">
        <v>1443</v>
      </c>
    </row>
    <row r="252" s="2" customFormat="1" ht="14.4" customHeight="1">
      <c r="A252" s="39"/>
      <c r="B252" s="40"/>
      <c r="C252" s="205" t="s">
        <v>624</v>
      </c>
      <c r="D252" s="205" t="s">
        <v>146</v>
      </c>
      <c r="E252" s="206" t="s">
        <v>1444</v>
      </c>
      <c r="F252" s="207" t="s">
        <v>1445</v>
      </c>
      <c r="G252" s="208" t="s">
        <v>182</v>
      </c>
      <c r="H252" s="209">
        <v>0.187</v>
      </c>
      <c r="I252" s="210"/>
      <c r="J252" s="211">
        <f>ROUND(I252*H252,2)</f>
        <v>0</v>
      </c>
      <c r="K252" s="207" t="s">
        <v>19</v>
      </c>
      <c r="L252" s="45"/>
      <c r="M252" s="212" t="s">
        <v>19</v>
      </c>
      <c r="N252" s="213" t="s">
        <v>43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238</v>
      </c>
      <c r="AT252" s="216" t="s">
        <v>146</v>
      </c>
      <c r="AU252" s="216" t="s">
        <v>80</v>
      </c>
      <c r="AY252" s="18" t="s">
        <v>144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80</v>
      </c>
      <c r="BK252" s="217">
        <f>ROUND(I252*H252,2)</f>
        <v>0</v>
      </c>
      <c r="BL252" s="18" t="s">
        <v>238</v>
      </c>
      <c r="BM252" s="216" t="s">
        <v>1446</v>
      </c>
    </row>
    <row r="253" s="2" customFormat="1" ht="14.4" customHeight="1">
      <c r="A253" s="39"/>
      <c r="B253" s="40"/>
      <c r="C253" s="205" t="s">
        <v>632</v>
      </c>
      <c r="D253" s="205" t="s">
        <v>146</v>
      </c>
      <c r="E253" s="206" t="s">
        <v>1447</v>
      </c>
      <c r="F253" s="207" t="s">
        <v>1448</v>
      </c>
      <c r="G253" s="208" t="s">
        <v>270</v>
      </c>
      <c r="H253" s="209">
        <v>3</v>
      </c>
      <c r="I253" s="210"/>
      <c r="J253" s="211">
        <f>ROUND(I253*H253,2)</f>
        <v>0</v>
      </c>
      <c r="K253" s="207" t="s">
        <v>19</v>
      </c>
      <c r="L253" s="45"/>
      <c r="M253" s="212" t="s">
        <v>19</v>
      </c>
      <c r="N253" s="213" t="s">
        <v>43</v>
      </c>
      <c r="O253" s="85"/>
      <c r="P253" s="214">
        <f>O253*H253</f>
        <v>0</v>
      </c>
      <c r="Q253" s="214">
        <v>0.0029399999999999999</v>
      </c>
      <c r="R253" s="214">
        <f>Q253*H253</f>
        <v>0.0088199999999999997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238</v>
      </c>
      <c r="AT253" s="216" t="s">
        <v>146</v>
      </c>
      <c r="AU253" s="216" t="s">
        <v>80</v>
      </c>
      <c r="AY253" s="18" t="s">
        <v>144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80</v>
      </c>
      <c r="BK253" s="217">
        <f>ROUND(I253*H253,2)</f>
        <v>0</v>
      </c>
      <c r="BL253" s="18" t="s">
        <v>238</v>
      </c>
      <c r="BM253" s="216" t="s">
        <v>1449</v>
      </c>
    </row>
    <row r="254" s="2" customFormat="1" ht="14.4" customHeight="1">
      <c r="A254" s="39"/>
      <c r="B254" s="40"/>
      <c r="C254" s="205" t="s">
        <v>640</v>
      </c>
      <c r="D254" s="205" t="s">
        <v>146</v>
      </c>
      <c r="E254" s="206" t="s">
        <v>1450</v>
      </c>
      <c r="F254" s="207" t="s">
        <v>1451</v>
      </c>
      <c r="G254" s="208" t="s">
        <v>270</v>
      </c>
      <c r="H254" s="209">
        <v>1</v>
      </c>
      <c r="I254" s="210"/>
      <c r="J254" s="211">
        <f>ROUND(I254*H254,2)</f>
        <v>0</v>
      </c>
      <c r="K254" s="207" t="s">
        <v>19</v>
      </c>
      <c r="L254" s="45"/>
      <c r="M254" s="212" t="s">
        <v>19</v>
      </c>
      <c r="N254" s="213" t="s">
        <v>43</v>
      </c>
      <c r="O254" s="85"/>
      <c r="P254" s="214">
        <f>O254*H254</f>
        <v>0</v>
      </c>
      <c r="Q254" s="214">
        <v>0.00097999999999999997</v>
      </c>
      <c r="R254" s="214">
        <f>Q254*H254</f>
        <v>0.00097999999999999997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238</v>
      </c>
      <c r="AT254" s="216" t="s">
        <v>146</v>
      </c>
      <c r="AU254" s="216" t="s">
        <v>80</v>
      </c>
      <c r="AY254" s="18" t="s">
        <v>144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80</v>
      </c>
      <c r="BK254" s="217">
        <f>ROUND(I254*H254,2)</f>
        <v>0</v>
      </c>
      <c r="BL254" s="18" t="s">
        <v>238</v>
      </c>
      <c r="BM254" s="216" t="s">
        <v>1452</v>
      </c>
    </row>
    <row r="255" s="2" customFormat="1" ht="14.4" customHeight="1">
      <c r="A255" s="39"/>
      <c r="B255" s="40"/>
      <c r="C255" s="256" t="s">
        <v>646</v>
      </c>
      <c r="D255" s="256" t="s">
        <v>305</v>
      </c>
      <c r="E255" s="257" t="s">
        <v>1453</v>
      </c>
      <c r="F255" s="258" t="s">
        <v>1454</v>
      </c>
      <c r="G255" s="259" t="s">
        <v>1161</v>
      </c>
      <c r="H255" s="260">
        <v>1</v>
      </c>
      <c r="I255" s="261"/>
      <c r="J255" s="262">
        <f>ROUND(I255*H255,2)</f>
        <v>0</v>
      </c>
      <c r="K255" s="258" t="s">
        <v>19</v>
      </c>
      <c r="L255" s="263"/>
      <c r="M255" s="272" t="s">
        <v>19</v>
      </c>
      <c r="N255" s="273" t="s">
        <v>43</v>
      </c>
      <c r="O255" s="269"/>
      <c r="P255" s="270">
        <f>O255*H255</f>
        <v>0</v>
      </c>
      <c r="Q255" s="270">
        <v>0.00097999999999999997</v>
      </c>
      <c r="R255" s="270">
        <f>Q255*H255</f>
        <v>0.00097999999999999997</v>
      </c>
      <c r="S255" s="270">
        <v>0</v>
      </c>
      <c r="T255" s="27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339</v>
      </c>
      <c r="AT255" s="216" t="s">
        <v>305</v>
      </c>
      <c r="AU255" s="216" t="s">
        <v>80</v>
      </c>
      <c r="AY255" s="18" t="s">
        <v>144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80</v>
      </c>
      <c r="BK255" s="217">
        <f>ROUND(I255*H255,2)</f>
        <v>0</v>
      </c>
      <c r="BL255" s="18" t="s">
        <v>238</v>
      </c>
      <c r="BM255" s="216" t="s">
        <v>1455</v>
      </c>
    </row>
    <row r="256" s="2" customFormat="1" ht="6.96" customHeight="1">
      <c r="A256" s="39"/>
      <c r="B256" s="60"/>
      <c r="C256" s="61"/>
      <c r="D256" s="61"/>
      <c r="E256" s="61"/>
      <c r="F256" s="61"/>
      <c r="G256" s="61"/>
      <c r="H256" s="61"/>
      <c r="I256" s="61"/>
      <c r="J256" s="61"/>
      <c r="K256" s="61"/>
      <c r="L256" s="45"/>
      <c r="M256" s="39"/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</row>
  </sheetData>
  <sheetProtection sheet="1" autoFilter="0" formatColumns="0" formatRows="0" objects="1" scenarios="1" spinCount="100000" saltValue="YMiD+U9nxVHZiVHunWuSLKk0ZgKiQJv9v8l4f4OtJs7iRi0UH2fg5z/U96yqBU/p2+EJm2i5WHus0i3PNFbjVg==" hashValue="wETtAjKxw0qZLmZ6S+6bpa8Owm74WfcgRVatnnryG6UHvSmy8kijG/TzgzD0fVAd1uOTcWn+AyETylLyB3D9cw==" algorithmName="SHA-512" password="CC35"/>
  <autoFilter ref="C85:K25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4.4" customHeight="1">
      <c r="B7" s="21"/>
      <c r="E7" s="134" t="str">
        <f>'Rekapitulace stavby'!K6</f>
        <v>ZŠ Krušnohorská K.Vary -družina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36" t="s">
        <v>1456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5. 2. 2023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ROUND((SUM(BE84:BE114)),  2)</f>
        <v>0</v>
      </c>
      <c r="G33" s="39"/>
      <c r="H33" s="39"/>
      <c r="I33" s="149">
        <v>0.20999999999999999</v>
      </c>
      <c r="J33" s="148">
        <f>ROUND(((SUM(BE84:BE114))*I33),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ROUND((SUM(BF84:BF114)),  2)</f>
        <v>0</v>
      </c>
      <c r="G34" s="39"/>
      <c r="H34" s="39"/>
      <c r="I34" s="149">
        <v>0.14999999999999999</v>
      </c>
      <c r="J34" s="148">
        <f>ROUND(((SUM(BF84:BF114))*I34),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ROUND((SUM(BG84:BG114)),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ROUND((SUM(BH84:BH114)),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ROUND((SUM(BI84:BI114)),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4.4" customHeight="1">
      <c r="A48" s="39"/>
      <c r="B48" s="40"/>
      <c r="C48" s="41"/>
      <c r="D48" s="41"/>
      <c r="E48" s="161" t="str">
        <f>E7</f>
        <v>ZŠ Krušnohorská K.Vary -družina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6" customHeight="1">
      <c r="A50" s="39"/>
      <c r="B50" s="40"/>
      <c r="C50" s="41"/>
      <c r="D50" s="41"/>
      <c r="E50" s="70" t="str">
        <f>E9</f>
        <v>04 - Vytápění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5. 2. 2023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6.4" customHeight="1">
      <c r="A54" s="39"/>
      <c r="B54" s="40"/>
      <c r="C54" s="33" t="s">
        <v>25</v>
      </c>
      <c r="D54" s="41"/>
      <c r="E54" s="41"/>
      <c r="F54" s="28" t="str">
        <f>E15</f>
        <v>Statutární město K.Vary</v>
      </c>
      <c r="G54" s="41"/>
      <c r="H54" s="41"/>
      <c r="I54" s="33" t="s">
        <v>31</v>
      </c>
      <c r="J54" s="37" t="str">
        <f>E21</f>
        <v>Anna Dindáková, Staré Sedlo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6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Šimková Dita, K.vary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1457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1458</v>
      </c>
      <c r="E61" s="169"/>
      <c r="F61" s="169"/>
      <c r="G61" s="169"/>
      <c r="H61" s="169"/>
      <c r="I61" s="169"/>
      <c r="J61" s="170">
        <f>J94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1459</v>
      </c>
      <c r="E62" s="169"/>
      <c r="F62" s="169"/>
      <c r="G62" s="169"/>
      <c r="H62" s="169"/>
      <c r="I62" s="169"/>
      <c r="J62" s="170">
        <f>J98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6"/>
      <c r="C63" s="167"/>
      <c r="D63" s="168" t="s">
        <v>1460</v>
      </c>
      <c r="E63" s="169"/>
      <c r="F63" s="169"/>
      <c r="G63" s="169"/>
      <c r="H63" s="169"/>
      <c r="I63" s="169"/>
      <c r="J63" s="170">
        <f>J103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6"/>
      <c r="C64" s="167"/>
      <c r="D64" s="168" t="s">
        <v>1461</v>
      </c>
      <c r="E64" s="169"/>
      <c r="F64" s="169"/>
      <c r="G64" s="169"/>
      <c r="H64" s="169"/>
      <c r="I64" s="169"/>
      <c r="J64" s="170">
        <f>J109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129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4.4" customHeight="1">
      <c r="A74" s="39"/>
      <c r="B74" s="40"/>
      <c r="C74" s="41"/>
      <c r="D74" s="41"/>
      <c r="E74" s="161" t="str">
        <f>E7</f>
        <v>ZŠ Krušnohorská K.Vary -družina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99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6" customHeight="1">
      <c r="A76" s="39"/>
      <c r="B76" s="40"/>
      <c r="C76" s="41"/>
      <c r="D76" s="41"/>
      <c r="E76" s="70" t="str">
        <f>E9</f>
        <v>04 - Vytápění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33" t="s">
        <v>23</v>
      </c>
      <c r="J78" s="73" t="str">
        <f>IF(J12="","",J12)</f>
        <v>5. 2. 2023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6.4" customHeight="1">
      <c r="A80" s="39"/>
      <c r="B80" s="40"/>
      <c r="C80" s="33" t="s">
        <v>25</v>
      </c>
      <c r="D80" s="41"/>
      <c r="E80" s="41"/>
      <c r="F80" s="28" t="str">
        <f>E15</f>
        <v>Statutární město K.Vary</v>
      </c>
      <c r="G80" s="41"/>
      <c r="H80" s="41"/>
      <c r="I80" s="33" t="s">
        <v>31</v>
      </c>
      <c r="J80" s="37" t="str">
        <f>E21</f>
        <v>Anna Dindáková, Staré Sedlo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6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Šimková Dita, K.vary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130</v>
      </c>
      <c r="D83" s="181" t="s">
        <v>57</v>
      </c>
      <c r="E83" s="181" t="s">
        <v>53</v>
      </c>
      <c r="F83" s="181" t="s">
        <v>54</v>
      </c>
      <c r="G83" s="181" t="s">
        <v>131</v>
      </c>
      <c r="H83" s="181" t="s">
        <v>132</v>
      </c>
      <c r="I83" s="181" t="s">
        <v>133</v>
      </c>
      <c r="J83" s="181" t="s">
        <v>103</v>
      </c>
      <c r="K83" s="182" t="s">
        <v>134</v>
      </c>
      <c r="L83" s="183"/>
      <c r="M83" s="93" t="s">
        <v>19</v>
      </c>
      <c r="N83" s="94" t="s">
        <v>42</v>
      </c>
      <c r="O83" s="94" t="s">
        <v>135</v>
      </c>
      <c r="P83" s="94" t="s">
        <v>136</v>
      </c>
      <c r="Q83" s="94" t="s">
        <v>137</v>
      </c>
      <c r="R83" s="94" t="s">
        <v>138</v>
      </c>
      <c r="S83" s="94" t="s">
        <v>139</v>
      </c>
      <c r="T83" s="95" t="s">
        <v>140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141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P85+P94+P98+P103+P109</f>
        <v>0</v>
      </c>
      <c r="Q84" s="97"/>
      <c r="R84" s="186">
        <f>R85+R94+R98+R103+R109</f>
        <v>688707.31000000006</v>
      </c>
      <c r="S84" s="97"/>
      <c r="T84" s="187">
        <f>T85+T94+T98+T103+T109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104</v>
      </c>
      <c r="BK84" s="188">
        <f>BK85+BK94+BK98+BK103+BK109</f>
        <v>0</v>
      </c>
    </row>
    <row r="85" s="12" customFormat="1" ht="25.92" customHeight="1">
      <c r="A85" s="12"/>
      <c r="B85" s="189"/>
      <c r="C85" s="190"/>
      <c r="D85" s="191" t="s">
        <v>71</v>
      </c>
      <c r="E85" s="192" t="s">
        <v>1462</v>
      </c>
      <c r="F85" s="192" t="s">
        <v>1463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SUM(P86:P93)</f>
        <v>0</v>
      </c>
      <c r="Q85" s="197"/>
      <c r="R85" s="198">
        <f>SUM(R86:R93)</f>
        <v>686483.32999999996</v>
      </c>
      <c r="S85" s="197"/>
      <c r="T85" s="199">
        <f>SUM(T86:T93)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80</v>
      </c>
      <c r="AT85" s="201" t="s">
        <v>71</v>
      </c>
      <c r="AU85" s="201" t="s">
        <v>72</v>
      </c>
      <c r="AY85" s="200" t="s">
        <v>144</v>
      </c>
      <c r="BK85" s="202">
        <f>SUM(BK86:BK93)</f>
        <v>0</v>
      </c>
    </row>
    <row r="86" s="2" customFormat="1" ht="19.8" customHeight="1">
      <c r="A86" s="39"/>
      <c r="B86" s="40"/>
      <c r="C86" s="205" t="s">
        <v>80</v>
      </c>
      <c r="D86" s="205" t="s">
        <v>146</v>
      </c>
      <c r="E86" s="206" t="s">
        <v>1464</v>
      </c>
      <c r="F86" s="207" t="s">
        <v>1465</v>
      </c>
      <c r="G86" s="208" t="s">
        <v>149</v>
      </c>
      <c r="H86" s="209">
        <v>154.69999999999999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4412</v>
      </c>
      <c r="R86" s="214">
        <f>Q86*H86</f>
        <v>682536.39999999991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238</v>
      </c>
      <c r="AT86" s="216" t="s">
        <v>146</v>
      </c>
      <c r="AU86" s="216" t="s">
        <v>80</v>
      </c>
      <c r="AY86" s="18" t="s">
        <v>144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238</v>
      </c>
      <c r="BM86" s="216" t="s">
        <v>1466</v>
      </c>
    </row>
    <row r="87" s="2" customFormat="1" ht="14.4" customHeight="1">
      <c r="A87" s="39"/>
      <c r="B87" s="40"/>
      <c r="C87" s="205" t="s">
        <v>82</v>
      </c>
      <c r="D87" s="205" t="s">
        <v>146</v>
      </c>
      <c r="E87" s="206" t="s">
        <v>1467</v>
      </c>
      <c r="F87" s="207" t="s">
        <v>1468</v>
      </c>
      <c r="G87" s="208" t="s">
        <v>1161</v>
      </c>
      <c r="H87" s="209">
        <v>4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25</v>
      </c>
      <c r="R87" s="214">
        <f>Q87*H87</f>
        <v>100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238</v>
      </c>
      <c r="AT87" s="216" t="s">
        <v>146</v>
      </c>
      <c r="AU87" s="216" t="s">
        <v>80</v>
      </c>
      <c r="AY87" s="18" t="s">
        <v>144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238</v>
      </c>
      <c r="BM87" s="216" t="s">
        <v>1469</v>
      </c>
    </row>
    <row r="88" s="2" customFormat="1" ht="14.4" customHeight="1">
      <c r="A88" s="39"/>
      <c r="B88" s="40"/>
      <c r="C88" s="205" t="s">
        <v>163</v>
      </c>
      <c r="D88" s="205" t="s">
        <v>146</v>
      </c>
      <c r="E88" s="206" t="s">
        <v>1470</v>
      </c>
      <c r="F88" s="207" t="s">
        <v>1471</v>
      </c>
      <c r="G88" s="208" t="s">
        <v>669</v>
      </c>
      <c r="H88" s="209">
        <v>76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50</v>
      </c>
      <c r="R88" s="214">
        <f>Q88*H88</f>
        <v>3800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238</v>
      </c>
      <c r="AT88" s="216" t="s">
        <v>146</v>
      </c>
      <c r="AU88" s="216" t="s">
        <v>80</v>
      </c>
      <c r="AY88" s="18" t="s">
        <v>144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238</v>
      </c>
      <c r="BM88" s="216" t="s">
        <v>1472</v>
      </c>
    </row>
    <row r="89" s="2" customFormat="1" ht="14.4" customHeight="1">
      <c r="A89" s="39"/>
      <c r="B89" s="40"/>
      <c r="C89" s="205" t="s">
        <v>151</v>
      </c>
      <c r="D89" s="205" t="s">
        <v>146</v>
      </c>
      <c r="E89" s="206" t="s">
        <v>1473</v>
      </c>
      <c r="F89" s="207" t="s">
        <v>1474</v>
      </c>
      <c r="G89" s="208" t="s">
        <v>1161</v>
      </c>
      <c r="H89" s="209">
        <v>76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0.14999999999999999</v>
      </c>
      <c r="R89" s="214">
        <f>Q89*H89</f>
        <v>11.4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238</v>
      </c>
      <c r="AT89" s="216" t="s">
        <v>146</v>
      </c>
      <c r="AU89" s="216" t="s">
        <v>80</v>
      </c>
      <c r="AY89" s="18" t="s">
        <v>144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238</v>
      </c>
      <c r="BM89" s="216" t="s">
        <v>1475</v>
      </c>
    </row>
    <row r="90" s="2" customFormat="1" ht="14.4" customHeight="1">
      <c r="A90" s="39"/>
      <c r="B90" s="40"/>
      <c r="C90" s="205" t="s">
        <v>173</v>
      </c>
      <c r="D90" s="205" t="s">
        <v>146</v>
      </c>
      <c r="E90" s="206" t="s">
        <v>1476</v>
      </c>
      <c r="F90" s="207" t="s">
        <v>1477</v>
      </c>
      <c r="G90" s="208" t="s">
        <v>1161</v>
      </c>
      <c r="H90" s="209">
        <v>4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0.20000000000000001</v>
      </c>
      <c r="R90" s="214">
        <f>Q90*H90</f>
        <v>0.80000000000000004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238</v>
      </c>
      <c r="AT90" s="216" t="s">
        <v>146</v>
      </c>
      <c r="AU90" s="216" t="s">
        <v>80</v>
      </c>
      <c r="AY90" s="18" t="s">
        <v>144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238</v>
      </c>
      <c r="BM90" s="216" t="s">
        <v>1478</v>
      </c>
    </row>
    <row r="91" s="2" customFormat="1" ht="14.4" customHeight="1">
      <c r="A91" s="39"/>
      <c r="B91" s="40"/>
      <c r="C91" s="205" t="s">
        <v>179</v>
      </c>
      <c r="D91" s="205" t="s">
        <v>146</v>
      </c>
      <c r="E91" s="206" t="s">
        <v>1479</v>
      </c>
      <c r="F91" s="207" t="s">
        <v>1480</v>
      </c>
      <c r="G91" s="208" t="s">
        <v>436</v>
      </c>
      <c r="H91" s="209">
        <v>66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0.5</v>
      </c>
      <c r="R91" s="214">
        <f>Q91*H91</f>
        <v>33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238</v>
      </c>
      <c r="AT91" s="216" t="s">
        <v>146</v>
      </c>
      <c r="AU91" s="216" t="s">
        <v>80</v>
      </c>
      <c r="AY91" s="18" t="s">
        <v>144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238</v>
      </c>
      <c r="BM91" s="216" t="s">
        <v>1481</v>
      </c>
    </row>
    <row r="92" s="2" customFormat="1" ht="14.4" customHeight="1">
      <c r="A92" s="39"/>
      <c r="B92" s="40"/>
      <c r="C92" s="205" t="s">
        <v>186</v>
      </c>
      <c r="D92" s="205" t="s">
        <v>146</v>
      </c>
      <c r="E92" s="206" t="s">
        <v>1482</v>
      </c>
      <c r="F92" s="207" t="s">
        <v>1483</v>
      </c>
      <c r="G92" s="208" t="s">
        <v>436</v>
      </c>
      <c r="H92" s="209">
        <v>163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0.01</v>
      </c>
      <c r="R92" s="214">
        <f>Q92*H92</f>
        <v>1.6300000000000001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238</v>
      </c>
      <c r="AT92" s="216" t="s">
        <v>146</v>
      </c>
      <c r="AU92" s="216" t="s">
        <v>80</v>
      </c>
      <c r="AY92" s="18" t="s">
        <v>144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238</v>
      </c>
      <c r="BM92" s="216" t="s">
        <v>1484</v>
      </c>
    </row>
    <row r="93" s="2" customFormat="1" ht="14.4" customHeight="1">
      <c r="A93" s="39"/>
      <c r="B93" s="40"/>
      <c r="C93" s="205" t="s">
        <v>191</v>
      </c>
      <c r="D93" s="205" t="s">
        <v>146</v>
      </c>
      <c r="E93" s="206" t="s">
        <v>1485</v>
      </c>
      <c r="F93" s="207" t="s">
        <v>1486</v>
      </c>
      <c r="G93" s="208" t="s">
        <v>669</v>
      </c>
      <c r="H93" s="209">
        <v>1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0.10000000000000001</v>
      </c>
      <c r="R93" s="214">
        <f>Q93*H93</f>
        <v>0.10000000000000001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238</v>
      </c>
      <c r="AT93" s="216" t="s">
        <v>146</v>
      </c>
      <c r="AU93" s="216" t="s">
        <v>80</v>
      </c>
      <c r="AY93" s="18" t="s">
        <v>144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238</v>
      </c>
      <c r="BM93" s="216" t="s">
        <v>1487</v>
      </c>
    </row>
    <row r="94" s="12" customFormat="1" ht="25.92" customHeight="1">
      <c r="A94" s="12"/>
      <c r="B94" s="189"/>
      <c r="C94" s="190"/>
      <c r="D94" s="191" t="s">
        <v>71</v>
      </c>
      <c r="E94" s="192" t="s">
        <v>1488</v>
      </c>
      <c r="F94" s="192" t="s">
        <v>1489</v>
      </c>
      <c r="G94" s="190"/>
      <c r="H94" s="190"/>
      <c r="I94" s="193"/>
      <c r="J94" s="194">
        <f>BK94</f>
        <v>0</v>
      </c>
      <c r="K94" s="190"/>
      <c r="L94" s="195"/>
      <c r="M94" s="196"/>
      <c r="N94" s="197"/>
      <c r="O94" s="197"/>
      <c r="P94" s="198">
        <f>SUM(P95:P97)</f>
        <v>0</v>
      </c>
      <c r="Q94" s="197"/>
      <c r="R94" s="198">
        <f>SUM(R95:R97)</f>
        <v>43.399999999999999</v>
      </c>
      <c r="S94" s="197"/>
      <c r="T94" s="199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80</v>
      </c>
      <c r="AT94" s="201" t="s">
        <v>71</v>
      </c>
      <c r="AU94" s="201" t="s">
        <v>72</v>
      </c>
      <c r="AY94" s="200" t="s">
        <v>144</v>
      </c>
      <c r="BK94" s="202">
        <f>SUM(BK95:BK97)</f>
        <v>0</v>
      </c>
    </row>
    <row r="95" s="2" customFormat="1" ht="14.4" customHeight="1">
      <c r="A95" s="39"/>
      <c r="B95" s="40"/>
      <c r="C95" s="205" t="s">
        <v>197</v>
      </c>
      <c r="D95" s="205" t="s">
        <v>146</v>
      </c>
      <c r="E95" s="206" t="s">
        <v>1490</v>
      </c>
      <c r="F95" s="207" t="s">
        <v>1491</v>
      </c>
      <c r="G95" s="208" t="s">
        <v>669</v>
      </c>
      <c r="H95" s="209">
        <v>1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2</v>
      </c>
      <c r="R95" s="214">
        <f>Q95*H95</f>
        <v>2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238</v>
      </c>
      <c r="AT95" s="216" t="s">
        <v>146</v>
      </c>
      <c r="AU95" s="216" t="s">
        <v>80</v>
      </c>
      <c r="AY95" s="18" t="s">
        <v>144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238</v>
      </c>
      <c r="BM95" s="216" t="s">
        <v>1492</v>
      </c>
    </row>
    <row r="96" s="2" customFormat="1" ht="14.4" customHeight="1">
      <c r="A96" s="39"/>
      <c r="B96" s="40"/>
      <c r="C96" s="205" t="s">
        <v>204</v>
      </c>
      <c r="D96" s="205" t="s">
        <v>146</v>
      </c>
      <c r="E96" s="206" t="s">
        <v>1493</v>
      </c>
      <c r="F96" s="207" t="s">
        <v>1494</v>
      </c>
      <c r="G96" s="208" t="s">
        <v>1161</v>
      </c>
      <c r="H96" s="209">
        <v>84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0.10000000000000001</v>
      </c>
      <c r="R96" s="214">
        <f>Q96*H96</f>
        <v>8.4000000000000004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238</v>
      </c>
      <c r="AT96" s="216" t="s">
        <v>146</v>
      </c>
      <c r="AU96" s="216" t="s">
        <v>80</v>
      </c>
      <c r="AY96" s="18" t="s">
        <v>144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238</v>
      </c>
      <c r="BM96" s="216" t="s">
        <v>1495</v>
      </c>
    </row>
    <row r="97" s="2" customFormat="1" ht="14.4" customHeight="1">
      <c r="A97" s="39"/>
      <c r="B97" s="40"/>
      <c r="C97" s="205" t="s">
        <v>210</v>
      </c>
      <c r="D97" s="205" t="s">
        <v>146</v>
      </c>
      <c r="E97" s="206" t="s">
        <v>1496</v>
      </c>
      <c r="F97" s="207" t="s">
        <v>1497</v>
      </c>
      <c r="G97" s="208" t="s">
        <v>436</v>
      </c>
      <c r="H97" s="209">
        <v>66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0.5</v>
      </c>
      <c r="R97" s="214">
        <f>Q97*H97</f>
        <v>33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238</v>
      </c>
      <c r="AT97" s="216" t="s">
        <v>146</v>
      </c>
      <c r="AU97" s="216" t="s">
        <v>80</v>
      </c>
      <c r="AY97" s="18" t="s">
        <v>144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238</v>
      </c>
      <c r="BM97" s="216" t="s">
        <v>1498</v>
      </c>
    </row>
    <row r="98" s="12" customFormat="1" ht="25.92" customHeight="1">
      <c r="A98" s="12"/>
      <c r="B98" s="189"/>
      <c r="C98" s="190"/>
      <c r="D98" s="191" t="s">
        <v>71</v>
      </c>
      <c r="E98" s="192" t="s">
        <v>1499</v>
      </c>
      <c r="F98" s="192" t="s">
        <v>1500</v>
      </c>
      <c r="G98" s="190"/>
      <c r="H98" s="190"/>
      <c r="I98" s="193"/>
      <c r="J98" s="194">
        <f>BK98</f>
        <v>0</v>
      </c>
      <c r="K98" s="190"/>
      <c r="L98" s="195"/>
      <c r="M98" s="196"/>
      <c r="N98" s="197"/>
      <c r="O98" s="197"/>
      <c r="P98" s="198">
        <f>SUM(P99:P102)</f>
        <v>0</v>
      </c>
      <c r="Q98" s="197"/>
      <c r="R98" s="198">
        <f>SUM(R99:R102)</f>
        <v>16.539999999999999</v>
      </c>
      <c r="S98" s="197"/>
      <c r="T98" s="199">
        <f>SUM(T99:T102)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80</v>
      </c>
      <c r="AT98" s="201" t="s">
        <v>71</v>
      </c>
      <c r="AU98" s="201" t="s">
        <v>72</v>
      </c>
      <c r="AY98" s="200" t="s">
        <v>144</v>
      </c>
      <c r="BK98" s="202">
        <f>SUM(BK99:BK102)</f>
        <v>0</v>
      </c>
    </row>
    <row r="99" s="2" customFormat="1" ht="19.8" customHeight="1">
      <c r="A99" s="39"/>
      <c r="B99" s="40"/>
      <c r="C99" s="205" t="s">
        <v>216</v>
      </c>
      <c r="D99" s="205" t="s">
        <v>146</v>
      </c>
      <c r="E99" s="206" t="s">
        <v>1501</v>
      </c>
      <c r="F99" s="207" t="s">
        <v>1502</v>
      </c>
      <c r="G99" s="208" t="s">
        <v>1161</v>
      </c>
      <c r="H99" s="209">
        <v>42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0.14999999999999999</v>
      </c>
      <c r="R99" s="214">
        <f>Q99*H99</f>
        <v>6.2999999999999998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238</v>
      </c>
      <c r="AT99" s="216" t="s">
        <v>146</v>
      </c>
      <c r="AU99" s="216" t="s">
        <v>80</v>
      </c>
      <c r="AY99" s="18" t="s">
        <v>144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238</v>
      </c>
      <c r="BM99" s="216" t="s">
        <v>1503</v>
      </c>
    </row>
    <row r="100" s="2" customFormat="1" ht="14.4" customHeight="1">
      <c r="A100" s="39"/>
      <c r="B100" s="40"/>
      <c r="C100" s="205" t="s">
        <v>222</v>
      </c>
      <c r="D100" s="205" t="s">
        <v>146</v>
      </c>
      <c r="E100" s="206" t="s">
        <v>1504</v>
      </c>
      <c r="F100" s="207" t="s">
        <v>1505</v>
      </c>
      <c r="G100" s="208" t="s">
        <v>1161</v>
      </c>
      <c r="H100" s="209">
        <v>42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0.12</v>
      </c>
      <c r="R100" s="214">
        <f>Q100*H100</f>
        <v>5.04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238</v>
      </c>
      <c r="AT100" s="216" t="s">
        <v>146</v>
      </c>
      <c r="AU100" s="216" t="s">
        <v>80</v>
      </c>
      <c r="AY100" s="18" t="s">
        <v>144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238</v>
      </c>
      <c r="BM100" s="216" t="s">
        <v>1506</v>
      </c>
    </row>
    <row r="101" s="2" customFormat="1" ht="22.2" customHeight="1">
      <c r="A101" s="39"/>
      <c r="B101" s="40"/>
      <c r="C101" s="205" t="s">
        <v>228</v>
      </c>
      <c r="D101" s="205" t="s">
        <v>146</v>
      </c>
      <c r="E101" s="206" t="s">
        <v>1507</v>
      </c>
      <c r="F101" s="207" t="s">
        <v>1508</v>
      </c>
      <c r="G101" s="208" t="s">
        <v>1161</v>
      </c>
      <c r="H101" s="209">
        <v>42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0.10000000000000001</v>
      </c>
      <c r="R101" s="214">
        <f>Q101*H101</f>
        <v>4.2000000000000002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238</v>
      </c>
      <c r="AT101" s="216" t="s">
        <v>146</v>
      </c>
      <c r="AU101" s="216" t="s">
        <v>80</v>
      </c>
      <c r="AY101" s="18" t="s">
        <v>144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238</v>
      </c>
      <c r="BM101" s="216" t="s">
        <v>1509</v>
      </c>
    </row>
    <row r="102" s="2" customFormat="1" ht="14.4" customHeight="1">
      <c r="A102" s="39"/>
      <c r="B102" s="40"/>
      <c r="C102" s="205" t="s">
        <v>8</v>
      </c>
      <c r="D102" s="205" t="s">
        <v>146</v>
      </c>
      <c r="E102" s="206" t="s">
        <v>1510</v>
      </c>
      <c r="F102" s="207" t="s">
        <v>1511</v>
      </c>
      <c r="G102" s="208" t="s">
        <v>669</v>
      </c>
      <c r="H102" s="209">
        <v>1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1</v>
      </c>
      <c r="R102" s="214">
        <f>Q102*H102</f>
        <v>1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238</v>
      </c>
      <c r="AT102" s="216" t="s">
        <v>146</v>
      </c>
      <c r="AU102" s="216" t="s">
        <v>80</v>
      </c>
      <c r="AY102" s="18" t="s">
        <v>144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238</v>
      </c>
      <c r="BM102" s="216" t="s">
        <v>1512</v>
      </c>
    </row>
    <row r="103" s="12" customFormat="1" ht="25.92" customHeight="1">
      <c r="A103" s="12"/>
      <c r="B103" s="189"/>
      <c r="C103" s="190"/>
      <c r="D103" s="191" t="s">
        <v>71</v>
      </c>
      <c r="E103" s="192" t="s">
        <v>1513</v>
      </c>
      <c r="F103" s="192" t="s">
        <v>1514</v>
      </c>
      <c r="G103" s="190"/>
      <c r="H103" s="190"/>
      <c r="I103" s="193"/>
      <c r="J103" s="194">
        <f>BK103</f>
        <v>0</v>
      </c>
      <c r="K103" s="190"/>
      <c r="L103" s="195"/>
      <c r="M103" s="196"/>
      <c r="N103" s="197"/>
      <c r="O103" s="197"/>
      <c r="P103" s="198">
        <f>SUM(P104:P108)</f>
        <v>0</v>
      </c>
      <c r="Q103" s="197"/>
      <c r="R103" s="198">
        <f>SUM(R104:R108)</f>
        <v>2164.04</v>
      </c>
      <c r="S103" s="197"/>
      <c r="T103" s="199">
        <f>SUM(T104:T108)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0" t="s">
        <v>80</v>
      </c>
      <c r="AT103" s="201" t="s">
        <v>71</v>
      </c>
      <c r="AU103" s="201" t="s">
        <v>72</v>
      </c>
      <c r="AY103" s="200" t="s">
        <v>144</v>
      </c>
      <c r="BK103" s="202">
        <f>SUM(BK104:BK108)</f>
        <v>0</v>
      </c>
    </row>
    <row r="104" s="2" customFormat="1" ht="30" customHeight="1">
      <c r="A104" s="39"/>
      <c r="B104" s="40"/>
      <c r="C104" s="205" t="s">
        <v>238</v>
      </c>
      <c r="D104" s="205" t="s">
        <v>146</v>
      </c>
      <c r="E104" s="206" t="s">
        <v>1515</v>
      </c>
      <c r="F104" s="207" t="s">
        <v>1516</v>
      </c>
      <c r="G104" s="208" t="s">
        <v>270</v>
      </c>
      <c r="H104" s="209">
        <v>17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31.079999999999998</v>
      </c>
      <c r="R104" s="214">
        <f>Q104*H104</f>
        <v>528.36000000000001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238</v>
      </c>
      <c r="AT104" s="216" t="s">
        <v>146</v>
      </c>
      <c r="AU104" s="216" t="s">
        <v>80</v>
      </c>
      <c r="AY104" s="18" t="s">
        <v>144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238</v>
      </c>
      <c r="BM104" s="216" t="s">
        <v>1517</v>
      </c>
    </row>
    <row r="105" s="2" customFormat="1" ht="30" customHeight="1">
      <c r="A105" s="39"/>
      <c r="B105" s="40"/>
      <c r="C105" s="205" t="s">
        <v>244</v>
      </c>
      <c r="D105" s="205" t="s">
        <v>146</v>
      </c>
      <c r="E105" s="206" t="s">
        <v>1518</v>
      </c>
      <c r="F105" s="207" t="s">
        <v>1519</v>
      </c>
      <c r="G105" s="208" t="s">
        <v>270</v>
      </c>
      <c r="H105" s="209">
        <v>17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36.259999999999998</v>
      </c>
      <c r="R105" s="214">
        <f>Q105*H105</f>
        <v>616.41999999999996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238</v>
      </c>
      <c r="AT105" s="216" t="s">
        <v>146</v>
      </c>
      <c r="AU105" s="216" t="s">
        <v>80</v>
      </c>
      <c r="AY105" s="18" t="s">
        <v>144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238</v>
      </c>
      <c r="BM105" s="216" t="s">
        <v>1520</v>
      </c>
    </row>
    <row r="106" s="2" customFormat="1" ht="30" customHeight="1">
      <c r="A106" s="39"/>
      <c r="B106" s="40"/>
      <c r="C106" s="205" t="s">
        <v>250</v>
      </c>
      <c r="D106" s="205" t="s">
        <v>146</v>
      </c>
      <c r="E106" s="206" t="s">
        <v>1521</v>
      </c>
      <c r="F106" s="207" t="s">
        <v>1522</v>
      </c>
      <c r="G106" s="208" t="s">
        <v>270</v>
      </c>
      <c r="H106" s="209">
        <v>6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41.439999999999998</v>
      </c>
      <c r="R106" s="214">
        <f>Q106*H106</f>
        <v>248.63999999999999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238</v>
      </c>
      <c r="AT106" s="216" t="s">
        <v>146</v>
      </c>
      <c r="AU106" s="216" t="s">
        <v>80</v>
      </c>
      <c r="AY106" s="18" t="s">
        <v>144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238</v>
      </c>
      <c r="BM106" s="216" t="s">
        <v>1523</v>
      </c>
    </row>
    <row r="107" s="2" customFormat="1" ht="30" customHeight="1">
      <c r="A107" s="39"/>
      <c r="B107" s="40"/>
      <c r="C107" s="205" t="s">
        <v>256</v>
      </c>
      <c r="D107" s="205" t="s">
        <v>146</v>
      </c>
      <c r="E107" s="206" t="s">
        <v>1524</v>
      </c>
      <c r="F107" s="207" t="s">
        <v>1525</v>
      </c>
      <c r="G107" s="208" t="s">
        <v>270</v>
      </c>
      <c r="H107" s="209">
        <v>17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44.659999999999997</v>
      </c>
      <c r="R107" s="214">
        <f>Q107*H107</f>
        <v>759.21999999999991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238</v>
      </c>
      <c r="AT107" s="216" t="s">
        <v>146</v>
      </c>
      <c r="AU107" s="216" t="s">
        <v>80</v>
      </c>
      <c r="AY107" s="18" t="s">
        <v>144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238</v>
      </c>
      <c r="BM107" s="216" t="s">
        <v>1526</v>
      </c>
    </row>
    <row r="108" s="2" customFormat="1" ht="22.2" customHeight="1">
      <c r="A108" s="39"/>
      <c r="B108" s="40"/>
      <c r="C108" s="205" t="s">
        <v>267</v>
      </c>
      <c r="D108" s="205" t="s">
        <v>146</v>
      </c>
      <c r="E108" s="206" t="s">
        <v>1527</v>
      </c>
      <c r="F108" s="207" t="s">
        <v>1528</v>
      </c>
      <c r="G108" s="208" t="s">
        <v>1529</v>
      </c>
      <c r="H108" s="209">
        <v>57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0.20000000000000001</v>
      </c>
      <c r="R108" s="214">
        <f>Q108*H108</f>
        <v>11.4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238</v>
      </c>
      <c r="AT108" s="216" t="s">
        <v>146</v>
      </c>
      <c r="AU108" s="216" t="s">
        <v>80</v>
      </c>
      <c r="AY108" s="18" t="s">
        <v>144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238</v>
      </c>
      <c r="BM108" s="216" t="s">
        <v>1530</v>
      </c>
    </row>
    <row r="109" s="12" customFormat="1" ht="25.92" customHeight="1">
      <c r="A109" s="12"/>
      <c r="B109" s="189"/>
      <c r="C109" s="190"/>
      <c r="D109" s="191" t="s">
        <v>71</v>
      </c>
      <c r="E109" s="192" t="s">
        <v>1531</v>
      </c>
      <c r="F109" s="192" t="s">
        <v>1532</v>
      </c>
      <c r="G109" s="190"/>
      <c r="H109" s="190"/>
      <c r="I109" s="193"/>
      <c r="J109" s="194">
        <f>BK109</f>
        <v>0</v>
      </c>
      <c r="K109" s="190"/>
      <c r="L109" s="195"/>
      <c r="M109" s="196"/>
      <c r="N109" s="197"/>
      <c r="O109" s="197"/>
      <c r="P109" s="198">
        <f>SUM(P110:P114)</f>
        <v>0</v>
      </c>
      <c r="Q109" s="197"/>
      <c r="R109" s="198">
        <f>SUM(R110:R114)</f>
        <v>0</v>
      </c>
      <c r="S109" s="197"/>
      <c r="T109" s="199">
        <f>SUM(T110:T114)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0" t="s">
        <v>80</v>
      </c>
      <c r="AT109" s="201" t="s">
        <v>71</v>
      </c>
      <c r="AU109" s="201" t="s">
        <v>72</v>
      </c>
      <c r="AY109" s="200" t="s">
        <v>144</v>
      </c>
      <c r="BK109" s="202">
        <f>SUM(BK110:BK114)</f>
        <v>0</v>
      </c>
    </row>
    <row r="110" s="2" customFormat="1" ht="14.4" customHeight="1">
      <c r="A110" s="39"/>
      <c r="B110" s="40"/>
      <c r="C110" s="205" t="s">
        <v>7</v>
      </c>
      <c r="D110" s="205" t="s">
        <v>146</v>
      </c>
      <c r="E110" s="206" t="s">
        <v>1533</v>
      </c>
      <c r="F110" s="207" t="s">
        <v>1534</v>
      </c>
      <c r="G110" s="208" t="s">
        <v>436</v>
      </c>
      <c r="H110" s="209">
        <v>189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238</v>
      </c>
      <c r="AT110" s="216" t="s">
        <v>146</v>
      </c>
      <c r="AU110" s="216" t="s">
        <v>80</v>
      </c>
      <c r="AY110" s="18" t="s">
        <v>144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238</v>
      </c>
      <c r="BM110" s="216" t="s">
        <v>1535</v>
      </c>
    </row>
    <row r="111" s="2" customFormat="1" ht="14.4" customHeight="1">
      <c r="A111" s="39"/>
      <c r="B111" s="40"/>
      <c r="C111" s="205" t="s">
        <v>279</v>
      </c>
      <c r="D111" s="205" t="s">
        <v>146</v>
      </c>
      <c r="E111" s="206" t="s">
        <v>1536</v>
      </c>
      <c r="F111" s="207" t="s">
        <v>1537</v>
      </c>
      <c r="G111" s="208" t="s">
        <v>1538</v>
      </c>
      <c r="H111" s="209">
        <v>1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238</v>
      </c>
      <c r="AT111" s="216" t="s">
        <v>146</v>
      </c>
      <c r="AU111" s="216" t="s">
        <v>80</v>
      </c>
      <c r="AY111" s="18" t="s">
        <v>144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238</v>
      </c>
      <c r="BM111" s="216" t="s">
        <v>1539</v>
      </c>
    </row>
    <row r="112" s="2" customFormat="1" ht="14.4" customHeight="1">
      <c r="A112" s="39"/>
      <c r="B112" s="40"/>
      <c r="C112" s="205" t="s">
        <v>285</v>
      </c>
      <c r="D112" s="205" t="s">
        <v>146</v>
      </c>
      <c r="E112" s="206" t="s">
        <v>1540</v>
      </c>
      <c r="F112" s="207" t="s">
        <v>1541</v>
      </c>
      <c r="G112" s="208" t="s">
        <v>1538</v>
      </c>
      <c r="H112" s="209">
        <v>1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238</v>
      </c>
      <c r="AT112" s="216" t="s">
        <v>146</v>
      </c>
      <c r="AU112" s="216" t="s">
        <v>80</v>
      </c>
      <c r="AY112" s="18" t="s">
        <v>144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238</v>
      </c>
      <c r="BM112" s="216" t="s">
        <v>1542</v>
      </c>
    </row>
    <row r="113" s="2" customFormat="1" ht="14.4" customHeight="1">
      <c r="A113" s="39"/>
      <c r="B113" s="40"/>
      <c r="C113" s="205" t="s">
        <v>291</v>
      </c>
      <c r="D113" s="205" t="s">
        <v>146</v>
      </c>
      <c r="E113" s="206" t="s">
        <v>1543</v>
      </c>
      <c r="F113" s="207" t="s">
        <v>1544</v>
      </c>
      <c r="G113" s="208" t="s">
        <v>1538</v>
      </c>
      <c r="H113" s="209">
        <v>1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238</v>
      </c>
      <c r="AT113" s="216" t="s">
        <v>146</v>
      </c>
      <c r="AU113" s="216" t="s">
        <v>80</v>
      </c>
      <c r="AY113" s="18" t="s">
        <v>144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238</v>
      </c>
      <c r="BM113" s="216" t="s">
        <v>1545</v>
      </c>
    </row>
    <row r="114" s="2" customFormat="1" ht="14.4" customHeight="1">
      <c r="A114" s="39"/>
      <c r="B114" s="40"/>
      <c r="C114" s="205" t="s">
        <v>298</v>
      </c>
      <c r="D114" s="205" t="s">
        <v>146</v>
      </c>
      <c r="E114" s="206" t="s">
        <v>1546</v>
      </c>
      <c r="F114" s="207" t="s">
        <v>1547</v>
      </c>
      <c r="G114" s="208" t="s">
        <v>1538</v>
      </c>
      <c r="H114" s="209">
        <v>1</v>
      </c>
      <c r="I114" s="210"/>
      <c r="J114" s="211">
        <f>ROUND(I114*H114,2)</f>
        <v>0</v>
      </c>
      <c r="K114" s="207" t="s">
        <v>19</v>
      </c>
      <c r="L114" s="45"/>
      <c r="M114" s="267" t="s">
        <v>19</v>
      </c>
      <c r="N114" s="268" t="s">
        <v>43</v>
      </c>
      <c r="O114" s="269"/>
      <c r="P114" s="270">
        <f>O114*H114</f>
        <v>0</v>
      </c>
      <c r="Q114" s="270">
        <v>0</v>
      </c>
      <c r="R114" s="270">
        <f>Q114*H114</f>
        <v>0</v>
      </c>
      <c r="S114" s="270">
        <v>0</v>
      </c>
      <c r="T114" s="271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238</v>
      </c>
      <c r="AT114" s="216" t="s">
        <v>146</v>
      </c>
      <c r="AU114" s="216" t="s">
        <v>80</v>
      </c>
      <c r="AY114" s="18" t="s">
        <v>144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238</v>
      </c>
      <c r="BM114" s="216" t="s">
        <v>1548</v>
      </c>
    </row>
    <row r="115" s="2" customFormat="1" ht="6.96" customHeight="1">
      <c r="A115" s="39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e0JF9Z7A+cvdh7bouAm4Za1TDQFKd2XDO+oUkRtVDVr/3pgo7x8YkznMmXd+WicdfUEeqqZGuByKqT9Wk6gz2g==" hashValue="auxkWzc2Rn50JY5H/6e4ZnQxN8+maxiVS6qNOritLgnFONXCyExBKdzRPdKQtehbqyIXLqNiFsfUR2D2kLC9wQ==" algorithmName="SHA-512" password="CC35"/>
  <autoFilter ref="C83:K114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4.4" customHeight="1">
      <c r="B7" s="21"/>
      <c r="E7" s="134" t="str">
        <f>'Rekapitulace stavby'!K6</f>
        <v>ZŠ Krušnohorská K.Vary -družina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36" t="s">
        <v>1549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5. 2. 2023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ROUND((SUM(BE88:BE181)),  2)</f>
        <v>0</v>
      </c>
      <c r="G33" s="39"/>
      <c r="H33" s="39"/>
      <c r="I33" s="149">
        <v>0.20999999999999999</v>
      </c>
      <c r="J33" s="148">
        <f>ROUND(((SUM(BE88:BE181))*I33),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ROUND((SUM(BF88:BF181)),  2)</f>
        <v>0</v>
      </c>
      <c r="G34" s="39"/>
      <c r="H34" s="39"/>
      <c r="I34" s="149">
        <v>0.14999999999999999</v>
      </c>
      <c r="J34" s="148">
        <f>ROUND(((SUM(BF88:BF181))*I34),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ROUND((SUM(BG88:BG181)),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ROUND((SUM(BH88:BH181)),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ROUND((SUM(BI88:BI181)),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4.4" customHeight="1">
      <c r="A48" s="39"/>
      <c r="B48" s="40"/>
      <c r="C48" s="41"/>
      <c r="D48" s="41"/>
      <c r="E48" s="161" t="str">
        <f>E7</f>
        <v>ZŠ Krušnohorská K.Vary -družina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6" customHeight="1">
      <c r="A50" s="39"/>
      <c r="B50" s="40"/>
      <c r="C50" s="41"/>
      <c r="D50" s="41"/>
      <c r="E50" s="70" t="str">
        <f>E9</f>
        <v>05 - Silnoproud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5. 2. 2023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6.4" customHeight="1">
      <c r="A54" s="39"/>
      <c r="B54" s="40"/>
      <c r="C54" s="33" t="s">
        <v>25</v>
      </c>
      <c r="D54" s="41"/>
      <c r="E54" s="41"/>
      <c r="F54" s="28" t="str">
        <f>E15</f>
        <v>Statutární město K.Vary</v>
      </c>
      <c r="G54" s="41"/>
      <c r="H54" s="41"/>
      <c r="I54" s="33" t="s">
        <v>31</v>
      </c>
      <c r="J54" s="37" t="str">
        <f>E21</f>
        <v>Anna Dindáková, Staré Sedlo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6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Šimková Dita, K.vary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1550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1551</v>
      </c>
      <c r="E61" s="169"/>
      <c r="F61" s="169"/>
      <c r="G61" s="169"/>
      <c r="H61" s="169"/>
      <c r="I61" s="169"/>
      <c r="J61" s="170">
        <f>J107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1552</v>
      </c>
      <c r="E62" s="169"/>
      <c r="F62" s="169"/>
      <c r="G62" s="169"/>
      <c r="H62" s="169"/>
      <c r="I62" s="169"/>
      <c r="J62" s="170">
        <f>J117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6"/>
      <c r="C63" s="167"/>
      <c r="D63" s="168" t="s">
        <v>1553</v>
      </c>
      <c r="E63" s="169"/>
      <c r="F63" s="169"/>
      <c r="G63" s="169"/>
      <c r="H63" s="169"/>
      <c r="I63" s="169"/>
      <c r="J63" s="170">
        <f>J126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6"/>
      <c r="C64" s="167"/>
      <c r="D64" s="168" t="s">
        <v>1554</v>
      </c>
      <c r="E64" s="169"/>
      <c r="F64" s="169"/>
      <c r="G64" s="169"/>
      <c r="H64" s="169"/>
      <c r="I64" s="169"/>
      <c r="J64" s="170">
        <f>J134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6"/>
      <c r="C65" s="167"/>
      <c r="D65" s="168" t="s">
        <v>1555</v>
      </c>
      <c r="E65" s="169"/>
      <c r="F65" s="169"/>
      <c r="G65" s="169"/>
      <c r="H65" s="169"/>
      <c r="I65" s="169"/>
      <c r="J65" s="170">
        <f>J144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6"/>
      <c r="C66" s="167"/>
      <c r="D66" s="168" t="s">
        <v>1556</v>
      </c>
      <c r="E66" s="169"/>
      <c r="F66" s="169"/>
      <c r="G66" s="169"/>
      <c r="H66" s="169"/>
      <c r="I66" s="169"/>
      <c r="J66" s="170">
        <f>J152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6"/>
      <c r="C67" s="167"/>
      <c r="D67" s="168" t="s">
        <v>1557</v>
      </c>
      <c r="E67" s="169"/>
      <c r="F67" s="169"/>
      <c r="G67" s="169"/>
      <c r="H67" s="169"/>
      <c r="I67" s="169"/>
      <c r="J67" s="170">
        <f>J156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6"/>
      <c r="C68" s="167"/>
      <c r="D68" s="168" t="s">
        <v>1558</v>
      </c>
      <c r="E68" s="169"/>
      <c r="F68" s="169"/>
      <c r="G68" s="169"/>
      <c r="H68" s="169"/>
      <c r="I68" s="169"/>
      <c r="J68" s="170">
        <f>J165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129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4.4" customHeight="1">
      <c r="A78" s="39"/>
      <c r="B78" s="40"/>
      <c r="C78" s="41"/>
      <c r="D78" s="41"/>
      <c r="E78" s="161" t="str">
        <f>E7</f>
        <v>ZŠ Krušnohorská K.Vary -družina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99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6" customHeight="1">
      <c r="A80" s="39"/>
      <c r="B80" s="40"/>
      <c r="C80" s="41"/>
      <c r="D80" s="41"/>
      <c r="E80" s="70" t="str">
        <f>E9</f>
        <v>05 - Silnoproud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 xml:space="preserve"> </v>
      </c>
      <c r="G82" s="41"/>
      <c r="H82" s="41"/>
      <c r="I82" s="33" t="s">
        <v>23</v>
      </c>
      <c r="J82" s="73" t="str">
        <f>IF(J12="","",J12)</f>
        <v>5. 2. 2023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6.4" customHeight="1">
      <c r="A84" s="39"/>
      <c r="B84" s="40"/>
      <c r="C84" s="33" t="s">
        <v>25</v>
      </c>
      <c r="D84" s="41"/>
      <c r="E84" s="41"/>
      <c r="F84" s="28" t="str">
        <f>E15</f>
        <v>Statutární město K.Vary</v>
      </c>
      <c r="G84" s="41"/>
      <c r="H84" s="41"/>
      <c r="I84" s="33" t="s">
        <v>31</v>
      </c>
      <c r="J84" s="37" t="str">
        <f>E21</f>
        <v>Anna Dindáková, Staré Sedlo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6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>Šimková Dita, K.vary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130</v>
      </c>
      <c r="D87" s="181" t="s">
        <v>57</v>
      </c>
      <c r="E87" s="181" t="s">
        <v>53</v>
      </c>
      <c r="F87" s="181" t="s">
        <v>54</v>
      </c>
      <c r="G87" s="181" t="s">
        <v>131</v>
      </c>
      <c r="H87" s="181" t="s">
        <v>132</v>
      </c>
      <c r="I87" s="181" t="s">
        <v>133</v>
      </c>
      <c r="J87" s="181" t="s">
        <v>103</v>
      </c>
      <c r="K87" s="182" t="s">
        <v>134</v>
      </c>
      <c r="L87" s="183"/>
      <c r="M87" s="93" t="s">
        <v>19</v>
      </c>
      <c r="N87" s="94" t="s">
        <v>42</v>
      </c>
      <c r="O87" s="94" t="s">
        <v>135</v>
      </c>
      <c r="P87" s="94" t="s">
        <v>136</v>
      </c>
      <c r="Q87" s="94" t="s">
        <v>137</v>
      </c>
      <c r="R87" s="94" t="s">
        <v>138</v>
      </c>
      <c r="S87" s="94" t="s">
        <v>139</v>
      </c>
      <c r="T87" s="95" t="s">
        <v>140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141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P89+P107+P117+P126+P134+P144+P152+P156+P165</f>
        <v>0</v>
      </c>
      <c r="Q88" s="97"/>
      <c r="R88" s="186">
        <f>R89+R107+R117+R126+R134+R144+R152+R156+R165</f>
        <v>0</v>
      </c>
      <c r="S88" s="97"/>
      <c r="T88" s="187">
        <f>T89+T107+T117+T126+T134+T144+T152+T156+T165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104</v>
      </c>
      <c r="BK88" s="188">
        <f>BK89+BK107+BK117+BK126+BK134+BK144+BK152+BK156+BK165</f>
        <v>0</v>
      </c>
    </row>
    <row r="89" s="12" customFormat="1" ht="25.92" customHeight="1">
      <c r="A89" s="12"/>
      <c r="B89" s="189"/>
      <c r="C89" s="190"/>
      <c r="D89" s="191" t="s">
        <v>71</v>
      </c>
      <c r="E89" s="192" t="s">
        <v>1462</v>
      </c>
      <c r="F89" s="192" t="s">
        <v>1559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SUM(P90:P106)</f>
        <v>0</v>
      </c>
      <c r="Q89" s="197"/>
      <c r="R89" s="198">
        <f>SUM(R90:R106)</f>
        <v>0</v>
      </c>
      <c r="S89" s="197"/>
      <c r="T89" s="199">
        <f>SUM(T90:T106)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80</v>
      </c>
      <c r="AT89" s="201" t="s">
        <v>71</v>
      </c>
      <c r="AU89" s="201" t="s">
        <v>72</v>
      </c>
      <c r="AY89" s="200" t="s">
        <v>144</v>
      </c>
      <c r="BK89" s="202">
        <f>SUM(BK90:BK106)</f>
        <v>0</v>
      </c>
    </row>
    <row r="90" s="2" customFormat="1" ht="14.4" customHeight="1">
      <c r="A90" s="39"/>
      <c r="B90" s="40"/>
      <c r="C90" s="256" t="s">
        <v>80</v>
      </c>
      <c r="D90" s="256" t="s">
        <v>305</v>
      </c>
      <c r="E90" s="257" t="s">
        <v>1560</v>
      </c>
      <c r="F90" s="258" t="s">
        <v>1561</v>
      </c>
      <c r="G90" s="259" t="s">
        <v>1161</v>
      </c>
      <c r="H90" s="260">
        <v>4</v>
      </c>
      <c r="I90" s="261"/>
      <c r="J90" s="262">
        <f>ROUND(I90*H90,2)</f>
        <v>0</v>
      </c>
      <c r="K90" s="258" t="s">
        <v>19</v>
      </c>
      <c r="L90" s="263"/>
      <c r="M90" s="264" t="s">
        <v>19</v>
      </c>
      <c r="N90" s="265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339</v>
      </c>
      <c r="AT90" s="216" t="s">
        <v>305</v>
      </c>
      <c r="AU90" s="216" t="s">
        <v>80</v>
      </c>
      <c r="AY90" s="18" t="s">
        <v>144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238</v>
      </c>
      <c r="BM90" s="216" t="s">
        <v>1562</v>
      </c>
    </row>
    <row r="91" s="2" customFormat="1" ht="22.2" customHeight="1">
      <c r="A91" s="39"/>
      <c r="B91" s="40"/>
      <c r="C91" s="256" t="s">
        <v>82</v>
      </c>
      <c r="D91" s="256" t="s">
        <v>305</v>
      </c>
      <c r="E91" s="257" t="s">
        <v>1563</v>
      </c>
      <c r="F91" s="258" t="s">
        <v>1564</v>
      </c>
      <c r="G91" s="259" t="s">
        <v>1161</v>
      </c>
      <c r="H91" s="260">
        <v>16</v>
      </c>
      <c r="I91" s="261"/>
      <c r="J91" s="262">
        <f>ROUND(I91*H91,2)</f>
        <v>0</v>
      </c>
      <c r="K91" s="258" t="s">
        <v>19</v>
      </c>
      <c r="L91" s="263"/>
      <c r="M91" s="264" t="s">
        <v>19</v>
      </c>
      <c r="N91" s="265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339</v>
      </c>
      <c r="AT91" s="216" t="s">
        <v>305</v>
      </c>
      <c r="AU91" s="216" t="s">
        <v>80</v>
      </c>
      <c r="AY91" s="18" t="s">
        <v>144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238</v>
      </c>
      <c r="BM91" s="216" t="s">
        <v>1565</v>
      </c>
    </row>
    <row r="92" s="2" customFormat="1" ht="19.8" customHeight="1">
      <c r="A92" s="39"/>
      <c r="B92" s="40"/>
      <c r="C92" s="256" t="s">
        <v>163</v>
      </c>
      <c r="D92" s="256" t="s">
        <v>305</v>
      </c>
      <c r="E92" s="257" t="s">
        <v>1566</v>
      </c>
      <c r="F92" s="258" t="s">
        <v>1567</v>
      </c>
      <c r="G92" s="259" t="s">
        <v>1161</v>
      </c>
      <c r="H92" s="260">
        <v>56</v>
      </c>
      <c r="I92" s="261"/>
      <c r="J92" s="262">
        <f>ROUND(I92*H92,2)</f>
        <v>0</v>
      </c>
      <c r="K92" s="258" t="s">
        <v>19</v>
      </c>
      <c r="L92" s="263"/>
      <c r="M92" s="264" t="s">
        <v>19</v>
      </c>
      <c r="N92" s="265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339</v>
      </c>
      <c r="AT92" s="216" t="s">
        <v>305</v>
      </c>
      <c r="AU92" s="216" t="s">
        <v>80</v>
      </c>
      <c r="AY92" s="18" t="s">
        <v>144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238</v>
      </c>
      <c r="BM92" s="216" t="s">
        <v>1568</v>
      </c>
    </row>
    <row r="93" s="2" customFormat="1" ht="22.2" customHeight="1">
      <c r="A93" s="39"/>
      <c r="B93" s="40"/>
      <c r="C93" s="256" t="s">
        <v>151</v>
      </c>
      <c r="D93" s="256" t="s">
        <v>305</v>
      </c>
      <c r="E93" s="257" t="s">
        <v>1569</v>
      </c>
      <c r="F93" s="258" t="s">
        <v>1570</v>
      </c>
      <c r="G93" s="259" t="s">
        <v>1161</v>
      </c>
      <c r="H93" s="260">
        <v>57</v>
      </c>
      <c r="I93" s="261"/>
      <c r="J93" s="262">
        <f>ROUND(I93*H93,2)</f>
        <v>0</v>
      </c>
      <c r="K93" s="258" t="s">
        <v>19</v>
      </c>
      <c r="L93" s="263"/>
      <c r="M93" s="264" t="s">
        <v>19</v>
      </c>
      <c r="N93" s="265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339</v>
      </c>
      <c r="AT93" s="216" t="s">
        <v>305</v>
      </c>
      <c r="AU93" s="216" t="s">
        <v>80</v>
      </c>
      <c r="AY93" s="18" t="s">
        <v>144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238</v>
      </c>
      <c r="BM93" s="216" t="s">
        <v>1571</v>
      </c>
    </row>
    <row r="94" s="2" customFormat="1" ht="19.8" customHeight="1">
      <c r="A94" s="39"/>
      <c r="B94" s="40"/>
      <c r="C94" s="256" t="s">
        <v>173</v>
      </c>
      <c r="D94" s="256" t="s">
        <v>305</v>
      </c>
      <c r="E94" s="257" t="s">
        <v>1572</v>
      </c>
      <c r="F94" s="258" t="s">
        <v>1573</v>
      </c>
      <c r="G94" s="259" t="s">
        <v>1161</v>
      </c>
      <c r="H94" s="260">
        <v>1</v>
      </c>
      <c r="I94" s="261"/>
      <c r="J94" s="262">
        <f>ROUND(I94*H94,2)</f>
        <v>0</v>
      </c>
      <c r="K94" s="258" t="s">
        <v>19</v>
      </c>
      <c r="L94" s="263"/>
      <c r="M94" s="264" t="s">
        <v>19</v>
      </c>
      <c r="N94" s="265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339</v>
      </c>
      <c r="AT94" s="216" t="s">
        <v>305</v>
      </c>
      <c r="AU94" s="216" t="s">
        <v>80</v>
      </c>
      <c r="AY94" s="18" t="s">
        <v>144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238</v>
      </c>
      <c r="BM94" s="216" t="s">
        <v>1574</v>
      </c>
    </row>
    <row r="95" s="2" customFormat="1" ht="14.4" customHeight="1">
      <c r="A95" s="39"/>
      <c r="B95" s="40"/>
      <c r="C95" s="256" t="s">
        <v>179</v>
      </c>
      <c r="D95" s="256" t="s">
        <v>305</v>
      </c>
      <c r="E95" s="257" t="s">
        <v>1575</v>
      </c>
      <c r="F95" s="258" t="s">
        <v>1576</v>
      </c>
      <c r="G95" s="259" t="s">
        <v>1161</v>
      </c>
      <c r="H95" s="260">
        <v>10</v>
      </c>
      <c r="I95" s="261"/>
      <c r="J95" s="262">
        <f>ROUND(I95*H95,2)</f>
        <v>0</v>
      </c>
      <c r="K95" s="258" t="s">
        <v>19</v>
      </c>
      <c r="L95" s="263"/>
      <c r="M95" s="264" t="s">
        <v>19</v>
      </c>
      <c r="N95" s="265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339</v>
      </c>
      <c r="AT95" s="216" t="s">
        <v>305</v>
      </c>
      <c r="AU95" s="216" t="s">
        <v>80</v>
      </c>
      <c r="AY95" s="18" t="s">
        <v>144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238</v>
      </c>
      <c r="BM95" s="216" t="s">
        <v>1577</v>
      </c>
    </row>
    <row r="96" s="2" customFormat="1" ht="22.2" customHeight="1">
      <c r="A96" s="39"/>
      <c r="B96" s="40"/>
      <c r="C96" s="256" t="s">
        <v>186</v>
      </c>
      <c r="D96" s="256" t="s">
        <v>305</v>
      </c>
      <c r="E96" s="257" t="s">
        <v>1578</v>
      </c>
      <c r="F96" s="258" t="s">
        <v>1579</v>
      </c>
      <c r="G96" s="259" t="s">
        <v>1161</v>
      </c>
      <c r="H96" s="260">
        <v>31</v>
      </c>
      <c r="I96" s="261"/>
      <c r="J96" s="262">
        <f>ROUND(I96*H96,2)</f>
        <v>0</v>
      </c>
      <c r="K96" s="258" t="s">
        <v>19</v>
      </c>
      <c r="L96" s="263"/>
      <c r="M96" s="264" t="s">
        <v>19</v>
      </c>
      <c r="N96" s="265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339</v>
      </c>
      <c r="AT96" s="216" t="s">
        <v>305</v>
      </c>
      <c r="AU96" s="216" t="s">
        <v>80</v>
      </c>
      <c r="AY96" s="18" t="s">
        <v>144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238</v>
      </c>
      <c r="BM96" s="216" t="s">
        <v>1580</v>
      </c>
    </row>
    <row r="97" s="2" customFormat="1" ht="19.8" customHeight="1">
      <c r="A97" s="39"/>
      <c r="B97" s="40"/>
      <c r="C97" s="256" t="s">
        <v>191</v>
      </c>
      <c r="D97" s="256" t="s">
        <v>305</v>
      </c>
      <c r="E97" s="257" t="s">
        <v>1581</v>
      </c>
      <c r="F97" s="258" t="s">
        <v>1582</v>
      </c>
      <c r="G97" s="259" t="s">
        <v>1161</v>
      </c>
      <c r="H97" s="260">
        <v>6</v>
      </c>
      <c r="I97" s="261"/>
      <c r="J97" s="262">
        <f>ROUND(I97*H97,2)</f>
        <v>0</v>
      </c>
      <c r="K97" s="258" t="s">
        <v>19</v>
      </c>
      <c r="L97" s="263"/>
      <c r="M97" s="264" t="s">
        <v>19</v>
      </c>
      <c r="N97" s="265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339</v>
      </c>
      <c r="AT97" s="216" t="s">
        <v>305</v>
      </c>
      <c r="AU97" s="216" t="s">
        <v>80</v>
      </c>
      <c r="AY97" s="18" t="s">
        <v>144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238</v>
      </c>
      <c r="BM97" s="216" t="s">
        <v>1583</v>
      </c>
    </row>
    <row r="98" s="2" customFormat="1" ht="19.8" customHeight="1">
      <c r="A98" s="39"/>
      <c r="B98" s="40"/>
      <c r="C98" s="256" t="s">
        <v>197</v>
      </c>
      <c r="D98" s="256" t="s">
        <v>305</v>
      </c>
      <c r="E98" s="257" t="s">
        <v>1584</v>
      </c>
      <c r="F98" s="258" t="s">
        <v>1585</v>
      </c>
      <c r="G98" s="259" t="s">
        <v>1161</v>
      </c>
      <c r="H98" s="260">
        <v>20</v>
      </c>
      <c r="I98" s="261"/>
      <c r="J98" s="262">
        <f>ROUND(I98*H98,2)</f>
        <v>0</v>
      </c>
      <c r="K98" s="258" t="s">
        <v>19</v>
      </c>
      <c r="L98" s="263"/>
      <c r="M98" s="264" t="s">
        <v>19</v>
      </c>
      <c r="N98" s="265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339</v>
      </c>
      <c r="AT98" s="216" t="s">
        <v>305</v>
      </c>
      <c r="AU98" s="216" t="s">
        <v>80</v>
      </c>
      <c r="AY98" s="18" t="s">
        <v>144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238</v>
      </c>
      <c r="BM98" s="216" t="s">
        <v>1586</v>
      </c>
    </row>
    <row r="99" s="2" customFormat="1" ht="19.8" customHeight="1">
      <c r="A99" s="39"/>
      <c r="B99" s="40"/>
      <c r="C99" s="256" t="s">
        <v>204</v>
      </c>
      <c r="D99" s="256" t="s">
        <v>305</v>
      </c>
      <c r="E99" s="257" t="s">
        <v>1587</v>
      </c>
      <c r="F99" s="258" t="s">
        <v>1588</v>
      </c>
      <c r="G99" s="259" t="s">
        <v>1161</v>
      </c>
      <c r="H99" s="260">
        <v>25</v>
      </c>
      <c r="I99" s="261"/>
      <c r="J99" s="262">
        <f>ROUND(I99*H99,2)</f>
        <v>0</v>
      </c>
      <c r="K99" s="258" t="s">
        <v>19</v>
      </c>
      <c r="L99" s="263"/>
      <c r="M99" s="264" t="s">
        <v>19</v>
      </c>
      <c r="N99" s="265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339</v>
      </c>
      <c r="AT99" s="216" t="s">
        <v>305</v>
      </c>
      <c r="AU99" s="216" t="s">
        <v>80</v>
      </c>
      <c r="AY99" s="18" t="s">
        <v>144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238</v>
      </c>
      <c r="BM99" s="216" t="s">
        <v>1589</v>
      </c>
    </row>
    <row r="100" s="2" customFormat="1" ht="19.8" customHeight="1">
      <c r="A100" s="39"/>
      <c r="B100" s="40"/>
      <c r="C100" s="205" t="s">
        <v>210</v>
      </c>
      <c r="D100" s="205" t="s">
        <v>146</v>
      </c>
      <c r="E100" s="206" t="s">
        <v>1590</v>
      </c>
      <c r="F100" s="207" t="s">
        <v>1591</v>
      </c>
      <c r="G100" s="208" t="s">
        <v>1161</v>
      </c>
      <c r="H100" s="209">
        <v>20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238</v>
      </c>
      <c r="AT100" s="216" t="s">
        <v>146</v>
      </c>
      <c r="AU100" s="216" t="s">
        <v>80</v>
      </c>
      <c r="AY100" s="18" t="s">
        <v>144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238</v>
      </c>
      <c r="BM100" s="216" t="s">
        <v>1592</v>
      </c>
    </row>
    <row r="101" s="2" customFormat="1" ht="14.4" customHeight="1">
      <c r="A101" s="39"/>
      <c r="B101" s="40"/>
      <c r="C101" s="256" t="s">
        <v>216</v>
      </c>
      <c r="D101" s="256" t="s">
        <v>305</v>
      </c>
      <c r="E101" s="257" t="s">
        <v>1593</v>
      </c>
      <c r="F101" s="258" t="s">
        <v>1594</v>
      </c>
      <c r="G101" s="259" t="s">
        <v>1161</v>
      </c>
      <c r="H101" s="260">
        <v>14</v>
      </c>
      <c r="I101" s="261"/>
      <c r="J101" s="262">
        <f>ROUND(I101*H101,2)</f>
        <v>0</v>
      </c>
      <c r="K101" s="258" t="s">
        <v>19</v>
      </c>
      <c r="L101" s="263"/>
      <c r="M101" s="264" t="s">
        <v>19</v>
      </c>
      <c r="N101" s="265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339</v>
      </c>
      <c r="AT101" s="216" t="s">
        <v>305</v>
      </c>
      <c r="AU101" s="216" t="s">
        <v>80</v>
      </c>
      <c r="AY101" s="18" t="s">
        <v>144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238</v>
      </c>
      <c r="BM101" s="216" t="s">
        <v>1595</v>
      </c>
    </row>
    <row r="102" s="2" customFormat="1" ht="14.4" customHeight="1">
      <c r="A102" s="39"/>
      <c r="B102" s="40"/>
      <c r="C102" s="256" t="s">
        <v>222</v>
      </c>
      <c r="D102" s="256" t="s">
        <v>305</v>
      </c>
      <c r="E102" s="257" t="s">
        <v>1596</v>
      </c>
      <c r="F102" s="258" t="s">
        <v>1597</v>
      </c>
      <c r="G102" s="259" t="s">
        <v>1161</v>
      </c>
      <c r="H102" s="260">
        <v>9</v>
      </c>
      <c r="I102" s="261"/>
      <c r="J102" s="262">
        <f>ROUND(I102*H102,2)</f>
        <v>0</v>
      </c>
      <c r="K102" s="258" t="s">
        <v>19</v>
      </c>
      <c r="L102" s="263"/>
      <c r="M102" s="264" t="s">
        <v>19</v>
      </c>
      <c r="N102" s="265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339</v>
      </c>
      <c r="AT102" s="216" t="s">
        <v>305</v>
      </c>
      <c r="AU102" s="216" t="s">
        <v>80</v>
      </c>
      <c r="AY102" s="18" t="s">
        <v>144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238</v>
      </c>
      <c r="BM102" s="216" t="s">
        <v>1598</v>
      </c>
    </row>
    <row r="103" s="2" customFormat="1" ht="14.4" customHeight="1">
      <c r="A103" s="39"/>
      <c r="B103" s="40"/>
      <c r="C103" s="256" t="s">
        <v>228</v>
      </c>
      <c r="D103" s="256" t="s">
        <v>305</v>
      </c>
      <c r="E103" s="257" t="s">
        <v>1599</v>
      </c>
      <c r="F103" s="258" t="s">
        <v>1600</v>
      </c>
      <c r="G103" s="259" t="s">
        <v>1161</v>
      </c>
      <c r="H103" s="260">
        <v>4</v>
      </c>
      <c r="I103" s="261"/>
      <c r="J103" s="262">
        <f>ROUND(I103*H103,2)</f>
        <v>0</v>
      </c>
      <c r="K103" s="258" t="s">
        <v>19</v>
      </c>
      <c r="L103" s="263"/>
      <c r="M103" s="264" t="s">
        <v>19</v>
      </c>
      <c r="N103" s="265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339</v>
      </c>
      <c r="AT103" s="216" t="s">
        <v>305</v>
      </c>
      <c r="AU103" s="216" t="s">
        <v>80</v>
      </c>
      <c r="AY103" s="18" t="s">
        <v>144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238</v>
      </c>
      <c r="BM103" s="216" t="s">
        <v>1601</v>
      </c>
    </row>
    <row r="104" s="2" customFormat="1" ht="22.2" customHeight="1">
      <c r="A104" s="39"/>
      <c r="B104" s="40"/>
      <c r="C104" s="256" t="s">
        <v>8</v>
      </c>
      <c r="D104" s="256" t="s">
        <v>305</v>
      </c>
      <c r="E104" s="257" t="s">
        <v>1602</v>
      </c>
      <c r="F104" s="258" t="s">
        <v>1603</v>
      </c>
      <c r="G104" s="259" t="s">
        <v>1161</v>
      </c>
      <c r="H104" s="260">
        <v>14</v>
      </c>
      <c r="I104" s="261"/>
      <c r="J104" s="262">
        <f>ROUND(I104*H104,2)</f>
        <v>0</v>
      </c>
      <c r="K104" s="258" t="s">
        <v>19</v>
      </c>
      <c r="L104" s="263"/>
      <c r="M104" s="264" t="s">
        <v>19</v>
      </c>
      <c r="N104" s="265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339</v>
      </c>
      <c r="AT104" s="216" t="s">
        <v>305</v>
      </c>
      <c r="AU104" s="216" t="s">
        <v>80</v>
      </c>
      <c r="AY104" s="18" t="s">
        <v>144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238</v>
      </c>
      <c r="BM104" s="216" t="s">
        <v>1604</v>
      </c>
    </row>
    <row r="105" s="2" customFormat="1" ht="14.4" customHeight="1">
      <c r="A105" s="39"/>
      <c r="B105" s="40"/>
      <c r="C105" s="256" t="s">
        <v>238</v>
      </c>
      <c r="D105" s="256" t="s">
        <v>305</v>
      </c>
      <c r="E105" s="257" t="s">
        <v>1605</v>
      </c>
      <c r="F105" s="258" t="s">
        <v>1606</v>
      </c>
      <c r="G105" s="259" t="s">
        <v>1161</v>
      </c>
      <c r="H105" s="260">
        <v>27</v>
      </c>
      <c r="I105" s="261"/>
      <c r="J105" s="262">
        <f>ROUND(I105*H105,2)</f>
        <v>0</v>
      </c>
      <c r="K105" s="258" t="s">
        <v>19</v>
      </c>
      <c r="L105" s="263"/>
      <c r="M105" s="264" t="s">
        <v>19</v>
      </c>
      <c r="N105" s="265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339</v>
      </c>
      <c r="AT105" s="216" t="s">
        <v>305</v>
      </c>
      <c r="AU105" s="216" t="s">
        <v>80</v>
      </c>
      <c r="AY105" s="18" t="s">
        <v>144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238</v>
      </c>
      <c r="BM105" s="216" t="s">
        <v>1607</v>
      </c>
    </row>
    <row r="106" s="2" customFormat="1" ht="14.4" customHeight="1">
      <c r="A106" s="39"/>
      <c r="B106" s="40"/>
      <c r="C106" s="256" t="s">
        <v>244</v>
      </c>
      <c r="D106" s="256" t="s">
        <v>305</v>
      </c>
      <c r="E106" s="257" t="s">
        <v>1608</v>
      </c>
      <c r="F106" s="258" t="s">
        <v>1609</v>
      </c>
      <c r="G106" s="259" t="s">
        <v>1161</v>
      </c>
      <c r="H106" s="260">
        <v>27</v>
      </c>
      <c r="I106" s="261"/>
      <c r="J106" s="262">
        <f>ROUND(I106*H106,2)</f>
        <v>0</v>
      </c>
      <c r="K106" s="258" t="s">
        <v>19</v>
      </c>
      <c r="L106" s="263"/>
      <c r="M106" s="264" t="s">
        <v>19</v>
      </c>
      <c r="N106" s="265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339</v>
      </c>
      <c r="AT106" s="216" t="s">
        <v>305</v>
      </c>
      <c r="AU106" s="216" t="s">
        <v>80</v>
      </c>
      <c r="AY106" s="18" t="s">
        <v>144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238</v>
      </c>
      <c r="BM106" s="216" t="s">
        <v>1610</v>
      </c>
    </row>
    <row r="107" s="12" customFormat="1" ht="25.92" customHeight="1">
      <c r="A107" s="12"/>
      <c r="B107" s="189"/>
      <c r="C107" s="190"/>
      <c r="D107" s="191" t="s">
        <v>71</v>
      </c>
      <c r="E107" s="192" t="s">
        <v>1488</v>
      </c>
      <c r="F107" s="192" t="s">
        <v>1611</v>
      </c>
      <c r="G107" s="190"/>
      <c r="H107" s="190"/>
      <c r="I107" s="193"/>
      <c r="J107" s="194">
        <f>BK107</f>
        <v>0</v>
      </c>
      <c r="K107" s="190"/>
      <c r="L107" s="195"/>
      <c r="M107" s="196"/>
      <c r="N107" s="197"/>
      <c r="O107" s="197"/>
      <c r="P107" s="198">
        <f>SUM(P108:P116)</f>
        <v>0</v>
      </c>
      <c r="Q107" s="197"/>
      <c r="R107" s="198">
        <f>SUM(R108:R116)</f>
        <v>0</v>
      </c>
      <c r="S107" s="197"/>
      <c r="T107" s="199">
        <f>SUM(T108:T116)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80</v>
      </c>
      <c r="AT107" s="201" t="s">
        <v>71</v>
      </c>
      <c r="AU107" s="201" t="s">
        <v>72</v>
      </c>
      <c r="AY107" s="200" t="s">
        <v>144</v>
      </c>
      <c r="BK107" s="202">
        <f>SUM(BK108:BK116)</f>
        <v>0</v>
      </c>
    </row>
    <row r="108" s="2" customFormat="1" ht="14.4" customHeight="1">
      <c r="A108" s="39"/>
      <c r="B108" s="40"/>
      <c r="C108" s="205" t="s">
        <v>250</v>
      </c>
      <c r="D108" s="205" t="s">
        <v>146</v>
      </c>
      <c r="E108" s="206" t="s">
        <v>1612</v>
      </c>
      <c r="F108" s="207" t="s">
        <v>1613</v>
      </c>
      <c r="G108" s="208" t="s">
        <v>1161</v>
      </c>
      <c r="H108" s="209">
        <v>1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238</v>
      </c>
      <c r="AT108" s="216" t="s">
        <v>146</v>
      </c>
      <c r="AU108" s="216" t="s">
        <v>80</v>
      </c>
      <c r="AY108" s="18" t="s">
        <v>144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238</v>
      </c>
      <c r="BM108" s="216" t="s">
        <v>1614</v>
      </c>
    </row>
    <row r="109" s="2" customFormat="1" ht="22.2" customHeight="1">
      <c r="A109" s="39"/>
      <c r="B109" s="40"/>
      <c r="C109" s="205" t="s">
        <v>256</v>
      </c>
      <c r="D109" s="205" t="s">
        <v>146</v>
      </c>
      <c r="E109" s="206" t="s">
        <v>1615</v>
      </c>
      <c r="F109" s="207" t="s">
        <v>1616</v>
      </c>
      <c r="G109" s="208" t="s">
        <v>1161</v>
      </c>
      <c r="H109" s="209">
        <v>9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238</v>
      </c>
      <c r="AT109" s="216" t="s">
        <v>146</v>
      </c>
      <c r="AU109" s="216" t="s">
        <v>80</v>
      </c>
      <c r="AY109" s="18" t="s">
        <v>144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238</v>
      </c>
      <c r="BM109" s="216" t="s">
        <v>1617</v>
      </c>
    </row>
    <row r="110" s="2" customFormat="1" ht="14.4" customHeight="1">
      <c r="A110" s="39"/>
      <c r="B110" s="40"/>
      <c r="C110" s="205" t="s">
        <v>267</v>
      </c>
      <c r="D110" s="205" t="s">
        <v>146</v>
      </c>
      <c r="E110" s="206" t="s">
        <v>1618</v>
      </c>
      <c r="F110" s="207" t="s">
        <v>1619</v>
      </c>
      <c r="G110" s="208" t="s">
        <v>1161</v>
      </c>
      <c r="H110" s="209">
        <v>1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238</v>
      </c>
      <c r="AT110" s="216" t="s">
        <v>146</v>
      </c>
      <c r="AU110" s="216" t="s">
        <v>80</v>
      </c>
      <c r="AY110" s="18" t="s">
        <v>144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238</v>
      </c>
      <c r="BM110" s="216" t="s">
        <v>1620</v>
      </c>
    </row>
    <row r="111" s="2" customFormat="1" ht="14.4" customHeight="1">
      <c r="A111" s="39"/>
      <c r="B111" s="40"/>
      <c r="C111" s="205" t="s">
        <v>7</v>
      </c>
      <c r="D111" s="205" t="s">
        <v>146</v>
      </c>
      <c r="E111" s="206" t="s">
        <v>1621</v>
      </c>
      <c r="F111" s="207" t="s">
        <v>1622</v>
      </c>
      <c r="G111" s="208" t="s">
        <v>1161</v>
      </c>
      <c r="H111" s="209">
        <v>40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238</v>
      </c>
      <c r="AT111" s="216" t="s">
        <v>146</v>
      </c>
      <c r="AU111" s="216" t="s">
        <v>80</v>
      </c>
      <c r="AY111" s="18" t="s">
        <v>144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238</v>
      </c>
      <c r="BM111" s="216" t="s">
        <v>1623</v>
      </c>
    </row>
    <row r="112" s="2" customFormat="1" ht="14.4" customHeight="1">
      <c r="A112" s="39"/>
      <c r="B112" s="40"/>
      <c r="C112" s="205" t="s">
        <v>279</v>
      </c>
      <c r="D112" s="205" t="s">
        <v>146</v>
      </c>
      <c r="E112" s="206" t="s">
        <v>1624</v>
      </c>
      <c r="F112" s="207" t="s">
        <v>1625</v>
      </c>
      <c r="G112" s="208" t="s">
        <v>1161</v>
      </c>
      <c r="H112" s="209">
        <v>32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238</v>
      </c>
      <c r="AT112" s="216" t="s">
        <v>146</v>
      </c>
      <c r="AU112" s="216" t="s">
        <v>80</v>
      </c>
      <c r="AY112" s="18" t="s">
        <v>144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238</v>
      </c>
      <c r="BM112" s="216" t="s">
        <v>1626</v>
      </c>
    </row>
    <row r="113" s="2" customFormat="1" ht="14.4" customHeight="1">
      <c r="A113" s="39"/>
      <c r="B113" s="40"/>
      <c r="C113" s="205" t="s">
        <v>285</v>
      </c>
      <c r="D113" s="205" t="s">
        <v>146</v>
      </c>
      <c r="E113" s="206" t="s">
        <v>1627</v>
      </c>
      <c r="F113" s="207" t="s">
        <v>1628</v>
      </c>
      <c r="G113" s="208" t="s">
        <v>1161</v>
      </c>
      <c r="H113" s="209">
        <v>4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238</v>
      </c>
      <c r="AT113" s="216" t="s">
        <v>146</v>
      </c>
      <c r="AU113" s="216" t="s">
        <v>80</v>
      </c>
      <c r="AY113" s="18" t="s">
        <v>144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238</v>
      </c>
      <c r="BM113" s="216" t="s">
        <v>1629</v>
      </c>
    </row>
    <row r="114" s="2" customFormat="1" ht="14.4" customHeight="1">
      <c r="A114" s="39"/>
      <c r="B114" s="40"/>
      <c r="C114" s="205" t="s">
        <v>291</v>
      </c>
      <c r="D114" s="205" t="s">
        <v>146</v>
      </c>
      <c r="E114" s="206" t="s">
        <v>1630</v>
      </c>
      <c r="F114" s="207" t="s">
        <v>1631</v>
      </c>
      <c r="G114" s="208" t="s">
        <v>1161</v>
      </c>
      <c r="H114" s="209">
        <v>150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238</v>
      </c>
      <c r="AT114" s="216" t="s">
        <v>146</v>
      </c>
      <c r="AU114" s="216" t="s">
        <v>80</v>
      </c>
      <c r="AY114" s="18" t="s">
        <v>144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238</v>
      </c>
      <c r="BM114" s="216" t="s">
        <v>1632</v>
      </c>
    </row>
    <row r="115" s="2" customFormat="1" ht="14.4" customHeight="1">
      <c r="A115" s="39"/>
      <c r="B115" s="40"/>
      <c r="C115" s="205" t="s">
        <v>298</v>
      </c>
      <c r="D115" s="205" t="s">
        <v>146</v>
      </c>
      <c r="E115" s="206" t="s">
        <v>1633</v>
      </c>
      <c r="F115" s="207" t="s">
        <v>1634</v>
      </c>
      <c r="G115" s="208" t="s">
        <v>1161</v>
      </c>
      <c r="H115" s="209">
        <v>14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238</v>
      </c>
      <c r="AT115" s="216" t="s">
        <v>146</v>
      </c>
      <c r="AU115" s="216" t="s">
        <v>80</v>
      </c>
      <c r="AY115" s="18" t="s">
        <v>144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238</v>
      </c>
      <c r="BM115" s="216" t="s">
        <v>1635</v>
      </c>
    </row>
    <row r="116" s="2" customFormat="1" ht="19.8" customHeight="1">
      <c r="A116" s="39"/>
      <c r="B116" s="40"/>
      <c r="C116" s="205" t="s">
        <v>304</v>
      </c>
      <c r="D116" s="205" t="s">
        <v>146</v>
      </c>
      <c r="E116" s="206" t="s">
        <v>1636</v>
      </c>
      <c r="F116" s="207" t="s">
        <v>1637</v>
      </c>
      <c r="G116" s="208" t="s">
        <v>1161</v>
      </c>
      <c r="H116" s="209">
        <v>150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238</v>
      </c>
      <c r="AT116" s="216" t="s">
        <v>146</v>
      </c>
      <c r="AU116" s="216" t="s">
        <v>80</v>
      </c>
      <c r="AY116" s="18" t="s">
        <v>144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238</v>
      </c>
      <c r="BM116" s="216" t="s">
        <v>1638</v>
      </c>
    </row>
    <row r="117" s="12" customFormat="1" ht="25.92" customHeight="1">
      <c r="A117" s="12"/>
      <c r="B117" s="189"/>
      <c r="C117" s="190"/>
      <c r="D117" s="191" t="s">
        <v>71</v>
      </c>
      <c r="E117" s="192" t="s">
        <v>1499</v>
      </c>
      <c r="F117" s="192" t="s">
        <v>1639</v>
      </c>
      <c r="G117" s="190"/>
      <c r="H117" s="190"/>
      <c r="I117" s="193"/>
      <c r="J117" s="194">
        <f>BK117</f>
        <v>0</v>
      </c>
      <c r="K117" s="190"/>
      <c r="L117" s="195"/>
      <c r="M117" s="196"/>
      <c r="N117" s="197"/>
      <c r="O117" s="197"/>
      <c r="P117" s="198">
        <f>SUM(P118:P125)</f>
        <v>0</v>
      </c>
      <c r="Q117" s="197"/>
      <c r="R117" s="198">
        <f>SUM(R118:R125)</f>
        <v>0</v>
      </c>
      <c r="S117" s="197"/>
      <c r="T117" s="199">
        <f>SUM(T118:T125)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80</v>
      </c>
      <c r="AT117" s="201" t="s">
        <v>71</v>
      </c>
      <c r="AU117" s="201" t="s">
        <v>72</v>
      </c>
      <c r="AY117" s="200" t="s">
        <v>144</v>
      </c>
      <c r="BK117" s="202">
        <f>SUM(BK118:BK125)</f>
        <v>0</v>
      </c>
    </row>
    <row r="118" s="2" customFormat="1" ht="14.4" customHeight="1">
      <c r="A118" s="39"/>
      <c r="B118" s="40"/>
      <c r="C118" s="256" t="s">
        <v>309</v>
      </c>
      <c r="D118" s="256" t="s">
        <v>305</v>
      </c>
      <c r="E118" s="257" t="s">
        <v>1640</v>
      </c>
      <c r="F118" s="258" t="s">
        <v>1641</v>
      </c>
      <c r="G118" s="259" t="s">
        <v>436</v>
      </c>
      <c r="H118" s="260">
        <v>70</v>
      </c>
      <c r="I118" s="261"/>
      <c r="J118" s="262">
        <f>ROUND(I118*H118,2)</f>
        <v>0</v>
      </c>
      <c r="K118" s="258" t="s">
        <v>19</v>
      </c>
      <c r="L118" s="263"/>
      <c r="M118" s="264" t="s">
        <v>19</v>
      </c>
      <c r="N118" s="265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339</v>
      </c>
      <c r="AT118" s="216" t="s">
        <v>305</v>
      </c>
      <c r="AU118" s="216" t="s">
        <v>80</v>
      </c>
      <c r="AY118" s="18" t="s">
        <v>144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238</v>
      </c>
      <c r="BM118" s="216" t="s">
        <v>1642</v>
      </c>
    </row>
    <row r="119" s="2" customFormat="1" ht="40.2" customHeight="1">
      <c r="A119" s="39"/>
      <c r="B119" s="40"/>
      <c r="C119" s="256" t="s">
        <v>315</v>
      </c>
      <c r="D119" s="256" t="s">
        <v>305</v>
      </c>
      <c r="E119" s="257" t="s">
        <v>1643</v>
      </c>
      <c r="F119" s="258" t="s">
        <v>1644</v>
      </c>
      <c r="G119" s="259" t="s">
        <v>436</v>
      </c>
      <c r="H119" s="260">
        <v>8</v>
      </c>
      <c r="I119" s="261"/>
      <c r="J119" s="262">
        <f>ROUND(I119*H119,2)</f>
        <v>0</v>
      </c>
      <c r="K119" s="258" t="s">
        <v>19</v>
      </c>
      <c r="L119" s="263"/>
      <c r="M119" s="264" t="s">
        <v>19</v>
      </c>
      <c r="N119" s="265" t="s">
        <v>43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339</v>
      </c>
      <c r="AT119" s="216" t="s">
        <v>305</v>
      </c>
      <c r="AU119" s="216" t="s">
        <v>80</v>
      </c>
      <c r="AY119" s="18" t="s">
        <v>144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238</v>
      </c>
      <c r="BM119" s="216" t="s">
        <v>1645</v>
      </c>
    </row>
    <row r="120" s="2" customFormat="1" ht="14.4" customHeight="1">
      <c r="A120" s="39"/>
      <c r="B120" s="40"/>
      <c r="C120" s="256" t="s">
        <v>321</v>
      </c>
      <c r="D120" s="256" t="s">
        <v>305</v>
      </c>
      <c r="E120" s="257" t="s">
        <v>1646</v>
      </c>
      <c r="F120" s="258" t="s">
        <v>1647</v>
      </c>
      <c r="G120" s="259" t="s">
        <v>1161</v>
      </c>
      <c r="H120" s="260">
        <v>14</v>
      </c>
      <c r="I120" s="261"/>
      <c r="J120" s="262">
        <f>ROUND(I120*H120,2)</f>
        <v>0</v>
      </c>
      <c r="K120" s="258" t="s">
        <v>19</v>
      </c>
      <c r="L120" s="263"/>
      <c r="M120" s="264" t="s">
        <v>19</v>
      </c>
      <c r="N120" s="265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339</v>
      </c>
      <c r="AT120" s="216" t="s">
        <v>305</v>
      </c>
      <c r="AU120" s="216" t="s">
        <v>80</v>
      </c>
      <c r="AY120" s="18" t="s">
        <v>144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238</v>
      </c>
      <c r="BM120" s="216" t="s">
        <v>1648</v>
      </c>
    </row>
    <row r="121" s="2" customFormat="1" ht="14.4" customHeight="1">
      <c r="A121" s="39"/>
      <c r="B121" s="40"/>
      <c r="C121" s="256" t="s">
        <v>326</v>
      </c>
      <c r="D121" s="256" t="s">
        <v>305</v>
      </c>
      <c r="E121" s="257" t="s">
        <v>1649</v>
      </c>
      <c r="F121" s="258" t="s">
        <v>1650</v>
      </c>
      <c r="G121" s="259" t="s">
        <v>1161</v>
      </c>
      <c r="H121" s="260">
        <v>150</v>
      </c>
      <c r="I121" s="261"/>
      <c r="J121" s="262">
        <f>ROUND(I121*H121,2)</f>
        <v>0</v>
      </c>
      <c r="K121" s="258" t="s">
        <v>19</v>
      </c>
      <c r="L121" s="263"/>
      <c r="M121" s="264" t="s">
        <v>19</v>
      </c>
      <c r="N121" s="265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339</v>
      </c>
      <c r="AT121" s="216" t="s">
        <v>305</v>
      </c>
      <c r="AU121" s="216" t="s">
        <v>80</v>
      </c>
      <c r="AY121" s="18" t="s">
        <v>144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238</v>
      </c>
      <c r="BM121" s="216" t="s">
        <v>1651</v>
      </c>
    </row>
    <row r="122" s="2" customFormat="1" ht="14.4" customHeight="1">
      <c r="A122" s="39"/>
      <c r="B122" s="40"/>
      <c r="C122" s="256" t="s">
        <v>333</v>
      </c>
      <c r="D122" s="256" t="s">
        <v>305</v>
      </c>
      <c r="E122" s="257" t="s">
        <v>1652</v>
      </c>
      <c r="F122" s="258" t="s">
        <v>1653</v>
      </c>
      <c r="G122" s="259" t="s">
        <v>1161</v>
      </c>
      <c r="H122" s="260">
        <v>150</v>
      </c>
      <c r="I122" s="261"/>
      <c r="J122" s="262">
        <f>ROUND(I122*H122,2)</f>
        <v>0</v>
      </c>
      <c r="K122" s="258" t="s">
        <v>19</v>
      </c>
      <c r="L122" s="263"/>
      <c r="M122" s="264" t="s">
        <v>19</v>
      </c>
      <c r="N122" s="265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339</v>
      </c>
      <c r="AT122" s="216" t="s">
        <v>305</v>
      </c>
      <c r="AU122" s="216" t="s">
        <v>80</v>
      </c>
      <c r="AY122" s="18" t="s">
        <v>144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238</v>
      </c>
      <c r="BM122" s="216" t="s">
        <v>1654</v>
      </c>
    </row>
    <row r="123" s="2" customFormat="1" ht="14.4" customHeight="1">
      <c r="A123" s="39"/>
      <c r="B123" s="40"/>
      <c r="C123" s="256" t="s">
        <v>339</v>
      </c>
      <c r="D123" s="256" t="s">
        <v>305</v>
      </c>
      <c r="E123" s="257" t="s">
        <v>1655</v>
      </c>
      <c r="F123" s="258" t="s">
        <v>1656</v>
      </c>
      <c r="G123" s="259" t="s">
        <v>436</v>
      </c>
      <c r="H123" s="260">
        <v>30</v>
      </c>
      <c r="I123" s="261"/>
      <c r="J123" s="262">
        <f>ROUND(I123*H123,2)</f>
        <v>0</v>
      </c>
      <c r="K123" s="258" t="s">
        <v>19</v>
      </c>
      <c r="L123" s="263"/>
      <c r="M123" s="264" t="s">
        <v>19</v>
      </c>
      <c r="N123" s="265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339</v>
      </c>
      <c r="AT123" s="216" t="s">
        <v>305</v>
      </c>
      <c r="AU123" s="216" t="s">
        <v>80</v>
      </c>
      <c r="AY123" s="18" t="s">
        <v>144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238</v>
      </c>
      <c r="BM123" s="216" t="s">
        <v>1657</v>
      </c>
    </row>
    <row r="124" s="2" customFormat="1" ht="14.4" customHeight="1">
      <c r="A124" s="39"/>
      <c r="B124" s="40"/>
      <c r="C124" s="256" t="s">
        <v>347</v>
      </c>
      <c r="D124" s="256" t="s">
        <v>305</v>
      </c>
      <c r="E124" s="257" t="s">
        <v>1658</v>
      </c>
      <c r="F124" s="258" t="s">
        <v>1659</v>
      </c>
      <c r="G124" s="259" t="s">
        <v>436</v>
      </c>
      <c r="H124" s="260">
        <v>1800</v>
      </c>
      <c r="I124" s="261"/>
      <c r="J124" s="262">
        <f>ROUND(I124*H124,2)</f>
        <v>0</v>
      </c>
      <c r="K124" s="258" t="s">
        <v>19</v>
      </c>
      <c r="L124" s="263"/>
      <c r="M124" s="264" t="s">
        <v>19</v>
      </c>
      <c r="N124" s="265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339</v>
      </c>
      <c r="AT124" s="216" t="s">
        <v>305</v>
      </c>
      <c r="AU124" s="216" t="s">
        <v>80</v>
      </c>
      <c r="AY124" s="18" t="s">
        <v>144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238</v>
      </c>
      <c r="BM124" s="216" t="s">
        <v>1660</v>
      </c>
    </row>
    <row r="125" s="2" customFormat="1" ht="14.4" customHeight="1">
      <c r="A125" s="39"/>
      <c r="B125" s="40"/>
      <c r="C125" s="256" t="s">
        <v>353</v>
      </c>
      <c r="D125" s="256" t="s">
        <v>305</v>
      </c>
      <c r="E125" s="257" t="s">
        <v>1661</v>
      </c>
      <c r="F125" s="258" t="s">
        <v>1662</v>
      </c>
      <c r="G125" s="259" t="s">
        <v>436</v>
      </c>
      <c r="H125" s="260">
        <v>90</v>
      </c>
      <c r="I125" s="261"/>
      <c r="J125" s="262">
        <f>ROUND(I125*H125,2)</f>
        <v>0</v>
      </c>
      <c r="K125" s="258" t="s">
        <v>19</v>
      </c>
      <c r="L125" s="263"/>
      <c r="M125" s="264" t="s">
        <v>19</v>
      </c>
      <c r="N125" s="265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339</v>
      </c>
      <c r="AT125" s="216" t="s">
        <v>305</v>
      </c>
      <c r="AU125" s="216" t="s">
        <v>80</v>
      </c>
      <c r="AY125" s="18" t="s">
        <v>144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238</v>
      </c>
      <c r="BM125" s="216" t="s">
        <v>1663</v>
      </c>
    </row>
    <row r="126" s="12" customFormat="1" ht="25.92" customHeight="1">
      <c r="A126" s="12"/>
      <c r="B126" s="189"/>
      <c r="C126" s="190"/>
      <c r="D126" s="191" t="s">
        <v>71</v>
      </c>
      <c r="E126" s="192" t="s">
        <v>1513</v>
      </c>
      <c r="F126" s="192" t="s">
        <v>1664</v>
      </c>
      <c r="G126" s="190"/>
      <c r="H126" s="190"/>
      <c r="I126" s="193"/>
      <c r="J126" s="194">
        <f>BK126</f>
        <v>0</v>
      </c>
      <c r="K126" s="190"/>
      <c r="L126" s="195"/>
      <c r="M126" s="196"/>
      <c r="N126" s="197"/>
      <c r="O126" s="197"/>
      <c r="P126" s="198">
        <f>SUM(P127:P133)</f>
        <v>0</v>
      </c>
      <c r="Q126" s="197"/>
      <c r="R126" s="198">
        <f>SUM(R127:R133)</f>
        <v>0</v>
      </c>
      <c r="S126" s="197"/>
      <c r="T126" s="199">
        <f>SUM(T127:T133)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0" t="s">
        <v>80</v>
      </c>
      <c r="AT126" s="201" t="s">
        <v>71</v>
      </c>
      <c r="AU126" s="201" t="s">
        <v>72</v>
      </c>
      <c r="AY126" s="200" t="s">
        <v>144</v>
      </c>
      <c r="BK126" s="202">
        <f>SUM(BK127:BK133)</f>
        <v>0</v>
      </c>
    </row>
    <row r="127" s="2" customFormat="1" ht="14.4" customHeight="1">
      <c r="A127" s="39"/>
      <c r="B127" s="40"/>
      <c r="C127" s="205" t="s">
        <v>362</v>
      </c>
      <c r="D127" s="205" t="s">
        <v>146</v>
      </c>
      <c r="E127" s="206" t="s">
        <v>1665</v>
      </c>
      <c r="F127" s="207" t="s">
        <v>1666</v>
      </c>
      <c r="G127" s="208" t="s">
        <v>1161</v>
      </c>
      <c r="H127" s="209">
        <v>40</v>
      </c>
      <c r="I127" s="210"/>
      <c r="J127" s="211">
        <f>ROUND(I127*H127,2)</f>
        <v>0</v>
      </c>
      <c r="K127" s="207" t="s">
        <v>19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238</v>
      </c>
      <c r="AT127" s="216" t="s">
        <v>146</v>
      </c>
      <c r="AU127" s="216" t="s">
        <v>80</v>
      </c>
      <c r="AY127" s="18" t="s">
        <v>144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238</v>
      </c>
      <c r="BM127" s="216" t="s">
        <v>1667</v>
      </c>
    </row>
    <row r="128" s="2" customFormat="1" ht="14.4" customHeight="1">
      <c r="A128" s="39"/>
      <c r="B128" s="40"/>
      <c r="C128" s="205" t="s">
        <v>370</v>
      </c>
      <c r="D128" s="205" t="s">
        <v>146</v>
      </c>
      <c r="E128" s="206" t="s">
        <v>1668</v>
      </c>
      <c r="F128" s="207" t="s">
        <v>1669</v>
      </c>
      <c r="G128" s="208" t="s">
        <v>1161</v>
      </c>
      <c r="H128" s="209">
        <v>1800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238</v>
      </c>
      <c r="AT128" s="216" t="s">
        <v>146</v>
      </c>
      <c r="AU128" s="216" t="s">
        <v>80</v>
      </c>
      <c r="AY128" s="18" t="s">
        <v>144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238</v>
      </c>
      <c r="BM128" s="216" t="s">
        <v>1670</v>
      </c>
    </row>
    <row r="129" s="2" customFormat="1" ht="14.4" customHeight="1">
      <c r="A129" s="39"/>
      <c r="B129" s="40"/>
      <c r="C129" s="205" t="s">
        <v>376</v>
      </c>
      <c r="D129" s="205" t="s">
        <v>146</v>
      </c>
      <c r="E129" s="206" t="s">
        <v>1671</v>
      </c>
      <c r="F129" s="207" t="s">
        <v>1672</v>
      </c>
      <c r="G129" s="208" t="s">
        <v>1161</v>
      </c>
      <c r="H129" s="209">
        <v>160</v>
      </c>
      <c r="I129" s="210"/>
      <c r="J129" s="211">
        <f>ROUND(I129*H129,2)</f>
        <v>0</v>
      </c>
      <c r="K129" s="207" t="s">
        <v>19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238</v>
      </c>
      <c r="AT129" s="216" t="s">
        <v>146</v>
      </c>
      <c r="AU129" s="216" t="s">
        <v>80</v>
      </c>
      <c r="AY129" s="18" t="s">
        <v>144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238</v>
      </c>
      <c r="BM129" s="216" t="s">
        <v>1673</v>
      </c>
    </row>
    <row r="130" s="2" customFormat="1" ht="14.4" customHeight="1">
      <c r="A130" s="39"/>
      <c r="B130" s="40"/>
      <c r="C130" s="205" t="s">
        <v>382</v>
      </c>
      <c r="D130" s="205" t="s">
        <v>146</v>
      </c>
      <c r="E130" s="206" t="s">
        <v>1674</v>
      </c>
      <c r="F130" s="207" t="s">
        <v>1675</v>
      </c>
      <c r="G130" s="208" t="s">
        <v>1161</v>
      </c>
      <c r="H130" s="209">
        <v>50</v>
      </c>
      <c r="I130" s="210"/>
      <c r="J130" s="211">
        <f>ROUND(I130*H130,2)</f>
        <v>0</v>
      </c>
      <c r="K130" s="207" t="s">
        <v>19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238</v>
      </c>
      <c r="AT130" s="216" t="s">
        <v>146</v>
      </c>
      <c r="AU130" s="216" t="s">
        <v>80</v>
      </c>
      <c r="AY130" s="18" t="s">
        <v>144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238</v>
      </c>
      <c r="BM130" s="216" t="s">
        <v>1676</v>
      </c>
    </row>
    <row r="131" s="2" customFormat="1" ht="14.4" customHeight="1">
      <c r="A131" s="39"/>
      <c r="B131" s="40"/>
      <c r="C131" s="205" t="s">
        <v>387</v>
      </c>
      <c r="D131" s="205" t="s">
        <v>146</v>
      </c>
      <c r="E131" s="206" t="s">
        <v>1640</v>
      </c>
      <c r="F131" s="207" t="s">
        <v>1677</v>
      </c>
      <c r="G131" s="208" t="s">
        <v>436</v>
      </c>
      <c r="H131" s="209">
        <v>70</v>
      </c>
      <c r="I131" s="210"/>
      <c r="J131" s="211">
        <f>ROUND(I131*H131,2)</f>
        <v>0</v>
      </c>
      <c r="K131" s="207" t="s">
        <v>19</v>
      </c>
      <c r="L131" s="45"/>
      <c r="M131" s="212" t="s">
        <v>19</v>
      </c>
      <c r="N131" s="213" t="s">
        <v>43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238</v>
      </c>
      <c r="AT131" s="216" t="s">
        <v>146</v>
      </c>
      <c r="AU131" s="216" t="s">
        <v>80</v>
      </c>
      <c r="AY131" s="18" t="s">
        <v>144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238</v>
      </c>
      <c r="BM131" s="216" t="s">
        <v>1678</v>
      </c>
    </row>
    <row r="132" s="2" customFormat="1" ht="14.4" customHeight="1">
      <c r="A132" s="39"/>
      <c r="B132" s="40"/>
      <c r="C132" s="205" t="s">
        <v>394</v>
      </c>
      <c r="D132" s="205" t="s">
        <v>146</v>
      </c>
      <c r="E132" s="206" t="s">
        <v>1679</v>
      </c>
      <c r="F132" s="207" t="s">
        <v>1680</v>
      </c>
      <c r="G132" s="208" t="s">
        <v>1161</v>
      </c>
      <c r="H132" s="209">
        <v>8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238</v>
      </c>
      <c r="AT132" s="216" t="s">
        <v>146</v>
      </c>
      <c r="AU132" s="216" t="s">
        <v>80</v>
      </c>
      <c r="AY132" s="18" t="s">
        <v>144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238</v>
      </c>
      <c r="BM132" s="216" t="s">
        <v>1681</v>
      </c>
    </row>
    <row r="133" s="2" customFormat="1" ht="14.4" customHeight="1">
      <c r="A133" s="39"/>
      <c r="B133" s="40"/>
      <c r="C133" s="205" t="s">
        <v>402</v>
      </c>
      <c r="D133" s="205" t="s">
        <v>146</v>
      </c>
      <c r="E133" s="206" t="s">
        <v>1682</v>
      </c>
      <c r="F133" s="207" t="s">
        <v>1683</v>
      </c>
      <c r="G133" s="208" t="s">
        <v>436</v>
      </c>
      <c r="H133" s="209">
        <v>90</v>
      </c>
      <c r="I133" s="210"/>
      <c r="J133" s="211">
        <f>ROUND(I133*H133,2)</f>
        <v>0</v>
      </c>
      <c r="K133" s="207" t="s">
        <v>19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238</v>
      </c>
      <c r="AT133" s="216" t="s">
        <v>146</v>
      </c>
      <c r="AU133" s="216" t="s">
        <v>80</v>
      </c>
      <c r="AY133" s="18" t="s">
        <v>144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238</v>
      </c>
      <c r="BM133" s="216" t="s">
        <v>1684</v>
      </c>
    </row>
    <row r="134" s="12" customFormat="1" ht="25.92" customHeight="1">
      <c r="A134" s="12"/>
      <c r="B134" s="189"/>
      <c r="C134" s="190"/>
      <c r="D134" s="191" t="s">
        <v>71</v>
      </c>
      <c r="E134" s="192" t="s">
        <v>1531</v>
      </c>
      <c r="F134" s="192" t="s">
        <v>1685</v>
      </c>
      <c r="G134" s="190"/>
      <c r="H134" s="190"/>
      <c r="I134" s="193"/>
      <c r="J134" s="194">
        <f>BK134</f>
        <v>0</v>
      </c>
      <c r="K134" s="190"/>
      <c r="L134" s="195"/>
      <c r="M134" s="196"/>
      <c r="N134" s="197"/>
      <c r="O134" s="197"/>
      <c r="P134" s="198">
        <f>SUM(P135:P143)</f>
        <v>0</v>
      </c>
      <c r="Q134" s="197"/>
      <c r="R134" s="198">
        <f>SUM(R135:R143)</f>
        <v>0</v>
      </c>
      <c r="S134" s="197"/>
      <c r="T134" s="199">
        <f>SUM(T135:T143)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0" t="s">
        <v>80</v>
      </c>
      <c r="AT134" s="201" t="s">
        <v>71</v>
      </c>
      <c r="AU134" s="201" t="s">
        <v>72</v>
      </c>
      <c r="AY134" s="200" t="s">
        <v>144</v>
      </c>
      <c r="BK134" s="202">
        <f>SUM(BK135:BK143)</f>
        <v>0</v>
      </c>
    </row>
    <row r="135" s="2" customFormat="1" ht="14.4" customHeight="1">
      <c r="A135" s="39"/>
      <c r="B135" s="40"/>
      <c r="C135" s="256" t="s">
        <v>408</v>
      </c>
      <c r="D135" s="256" t="s">
        <v>305</v>
      </c>
      <c r="E135" s="257" t="s">
        <v>1686</v>
      </c>
      <c r="F135" s="258" t="s">
        <v>1687</v>
      </c>
      <c r="G135" s="259" t="s">
        <v>436</v>
      </c>
      <c r="H135" s="260">
        <v>200</v>
      </c>
      <c r="I135" s="261"/>
      <c r="J135" s="262">
        <f>ROUND(I135*H135,2)</f>
        <v>0</v>
      </c>
      <c r="K135" s="258" t="s">
        <v>19</v>
      </c>
      <c r="L135" s="263"/>
      <c r="M135" s="264" t="s">
        <v>19</v>
      </c>
      <c r="N135" s="265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339</v>
      </c>
      <c r="AT135" s="216" t="s">
        <v>305</v>
      </c>
      <c r="AU135" s="216" t="s">
        <v>80</v>
      </c>
      <c r="AY135" s="18" t="s">
        <v>144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238</v>
      </c>
      <c r="BM135" s="216" t="s">
        <v>1688</v>
      </c>
    </row>
    <row r="136" s="2" customFormat="1" ht="14.4" customHeight="1">
      <c r="A136" s="39"/>
      <c r="B136" s="40"/>
      <c r="C136" s="256" t="s">
        <v>413</v>
      </c>
      <c r="D136" s="256" t="s">
        <v>305</v>
      </c>
      <c r="E136" s="257" t="s">
        <v>1689</v>
      </c>
      <c r="F136" s="258" t="s">
        <v>1690</v>
      </c>
      <c r="G136" s="259" t="s">
        <v>436</v>
      </c>
      <c r="H136" s="260">
        <v>2000</v>
      </c>
      <c r="I136" s="261"/>
      <c r="J136" s="262">
        <f>ROUND(I136*H136,2)</f>
        <v>0</v>
      </c>
      <c r="K136" s="258" t="s">
        <v>19</v>
      </c>
      <c r="L136" s="263"/>
      <c r="M136" s="264" t="s">
        <v>19</v>
      </c>
      <c r="N136" s="265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339</v>
      </c>
      <c r="AT136" s="216" t="s">
        <v>305</v>
      </c>
      <c r="AU136" s="216" t="s">
        <v>80</v>
      </c>
      <c r="AY136" s="18" t="s">
        <v>144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238</v>
      </c>
      <c r="BM136" s="216" t="s">
        <v>1691</v>
      </c>
    </row>
    <row r="137" s="2" customFormat="1" ht="14.4" customHeight="1">
      <c r="A137" s="39"/>
      <c r="B137" s="40"/>
      <c r="C137" s="256" t="s">
        <v>418</v>
      </c>
      <c r="D137" s="256" t="s">
        <v>305</v>
      </c>
      <c r="E137" s="257" t="s">
        <v>1692</v>
      </c>
      <c r="F137" s="258" t="s">
        <v>1693</v>
      </c>
      <c r="G137" s="259" t="s">
        <v>436</v>
      </c>
      <c r="H137" s="260">
        <v>700</v>
      </c>
      <c r="I137" s="261"/>
      <c r="J137" s="262">
        <f>ROUND(I137*H137,2)</f>
        <v>0</v>
      </c>
      <c r="K137" s="258" t="s">
        <v>19</v>
      </c>
      <c r="L137" s="263"/>
      <c r="M137" s="264" t="s">
        <v>19</v>
      </c>
      <c r="N137" s="265" t="s">
        <v>43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339</v>
      </c>
      <c r="AT137" s="216" t="s">
        <v>305</v>
      </c>
      <c r="AU137" s="216" t="s">
        <v>80</v>
      </c>
      <c r="AY137" s="18" t="s">
        <v>144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238</v>
      </c>
      <c r="BM137" s="216" t="s">
        <v>1694</v>
      </c>
    </row>
    <row r="138" s="2" customFormat="1" ht="14.4" customHeight="1">
      <c r="A138" s="39"/>
      <c r="B138" s="40"/>
      <c r="C138" s="256" t="s">
        <v>423</v>
      </c>
      <c r="D138" s="256" t="s">
        <v>305</v>
      </c>
      <c r="E138" s="257" t="s">
        <v>1695</v>
      </c>
      <c r="F138" s="258" t="s">
        <v>1696</v>
      </c>
      <c r="G138" s="259" t="s">
        <v>436</v>
      </c>
      <c r="H138" s="260">
        <v>400</v>
      </c>
      <c r="I138" s="261"/>
      <c r="J138" s="262">
        <f>ROUND(I138*H138,2)</f>
        <v>0</v>
      </c>
      <c r="K138" s="258" t="s">
        <v>19</v>
      </c>
      <c r="L138" s="263"/>
      <c r="M138" s="264" t="s">
        <v>19</v>
      </c>
      <c r="N138" s="265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339</v>
      </c>
      <c r="AT138" s="216" t="s">
        <v>305</v>
      </c>
      <c r="AU138" s="216" t="s">
        <v>80</v>
      </c>
      <c r="AY138" s="18" t="s">
        <v>144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238</v>
      </c>
      <c r="BM138" s="216" t="s">
        <v>1697</v>
      </c>
    </row>
    <row r="139" s="2" customFormat="1" ht="14.4" customHeight="1">
      <c r="A139" s="39"/>
      <c r="B139" s="40"/>
      <c r="C139" s="256" t="s">
        <v>428</v>
      </c>
      <c r="D139" s="256" t="s">
        <v>305</v>
      </c>
      <c r="E139" s="257" t="s">
        <v>1698</v>
      </c>
      <c r="F139" s="258" t="s">
        <v>1699</v>
      </c>
      <c r="G139" s="259" t="s">
        <v>436</v>
      </c>
      <c r="H139" s="260">
        <v>100</v>
      </c>
      <c r="I139" s="261"/>
      <c r="J139" s="262">
        <f>ROUND(I139*H139,2)</f>
        <v>0</v>
      </c>
      <c r="K139" s="258" t="s">
        <v>19</v>
      </c>
      <c r="L139" s="263"/>
      <c r="M139" s="264" t="s">
        <v>19</v>
      </c>
      <c r="N139" s="265" t="s">
        <v>43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339</v>
      </c>
      <c r="AT139" s="216" t="s">
        <v>305</v>
      </c>
      <c r="AU139" s="216" t="s">
        <v>80</v>
      </c>
      <c r="AY139" s="18" t="s">
        <v>144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238</v>
      </c>
      <c r="BM139" s="216" t="s">
        <v>1700</v>
      </c>
    </row>
    <row r="140" s="2" customFormat="1" ht="14.4" customHeight="1">
      <c r="A140" s="39"/>
      <c r="B140" s="40"/>
      <c r="C140" s="256" t="s">
        <v>433</v>
      </c>
      <c r="D140" s="256" t="s">
        <v>305</v>
      </c>
      <c r="E140" s="257" t="s">
        <v>1701</v>
      </c>
      <c r="F140" s="258" t="s">
        <v>1702</v>
      </c>
      <c r="G140" s="259" t="s">
        <v>436</v>
      </c>
      <c r="H140" s="260">
        <v>1700</v>
      </c>
      <c r="I140" s="261"/>
      <c r="J140" s="262">
        <f>ROUND(I140*H140,2)</f>
        <v>0</v>
      </c>
      <c r="K140" s="258" t="s">
        <v>19</v>
      </c>
      <c r="L140" s="263"/>
      <c r="M140" s="264" t="s">
        <v>19</v>
      </c>
      <c r="N140" s="265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339</v>
      </c>
      <c r="AT140" s="216" t="s">
        <v>305</v>
      </c>
      <c r="AU140" s="216" t="s">
        <v>80</v>
      </c>
      <c r="AY140" s="18" t="s">
        <v>144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238</v>
      </c>
      <c r="BM140" s="216" t="s">
        <v>1703</v>
      </c>
    </row>
    <row r="141" s="2" customFormat="1" ht="14.4" customHeight="1">
      <c r="A141" s="39"/>
      <c r="B141" s="40"/>
      <c r="C141" s="256" t="s">
        <v>439</v>
      </c>
      <c r="D141" s="256" t="s">
        <v>305</v>
      </c>
      <c r="E141" s="257" t="s">
        <v>1704</v>
      </c>
      <c r="F141" s="258" t="s">
        <v>1705</v>
      </c>
      <c r="G141" s="259" t="s">
        <v>436</v>
      </c>
      <c r="H141" s="260">
        <v>50</v>
      </c>
      <c r="I141" s="261"/>
      <c r="J141" s="262">
        <f>ROUND(I141*H141,2)</f>
        <v>0</v>
      </c>
      <c r="K141" s="258" t="s">
        <v>19</v>
      </c>
      <c r="L141" s="263"/>
      <c r="M141" s="264" t="s">
        <v>19</v>
      </c>
      <c r="N141" s="265" t="s">
        <v>43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339</v>
      </c>
      <c r="AT141" s="216" t="s">
        <v>305</v>
      </c>
      <c r="AU141" s="216" t="s">
        <v>80</v>
      </c>
      <c r="AY141" s="18" t="s">
        <v>144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238</v>
      </c>
      <c r="BM141" s="216" t="s">
        <v>1706</v>
      </c>
    </row>
    <row r="142" s="2" customFormat="1" ht="14.4" customHeight="1">
      <c r="A142" s="39"/>
      <c r="B142" s="40"/>
      <c r="C142" s="256" t="s">
        <v>444</v>
      </c>
      <c r="D142" s="256" t="s">
        <v>305</v>
      </c>
      <c r="E142" s="257" t="s">
        <v>1707</v>
      </c>
      <c r="F142" s="258" t="s">
        <v>1708</v>
      </c>
      <c r="G142" s="259" t="s">
        <v>436</v>
      </c>
      <c r="H142" s="260">
        <v>80</v>
      </c>
      <c r="I142" s="261"/>
      <c r="J142" s="262">
        <f>ROUND(I142*H142,2)</f>
        <v>0</v>
      </c>
      <c r="K142" s="258" t="s">
        <v>19</v>
      </c>
      <c r="L142" s="263"/>
      <c r="M142" s="264" t="s">
        <v>19</v>
      </c>
      <c r="N142" s="265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339</v>
      </c>
      <c r="AT142" s="216" t="s">
        <v>305</v>
      </c>
      <c r="AU142" s="216" t="s">
        <v>80</v>
      </c>
      <c r="AY142" s="18" t="s">
        <v>144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238</v>
      </c>
      <c r="BM142" s="216" t="s">
        <v>1709</v>
      </c>
    </row>
    <row r="143" s="2" customFormat="1" ht="14.4" customHeight="1">
      <c r="A143" s="39"/>
      <c r="B143" s="40"/>
      <c r="C143" s="256" t="s">
        <v>450</v>
      </c>
      <c r="D143" s="256" t="s">
        <v>305</v>
      </c>
      <c r="E143" s="257" t="s">
        <v>1710</v>
      </c>
      <c r="F143" s="258" t="s">
        <v>1711</v>
      </c>
      <c r="G143" s="259" t="s">
        <v>436</v>
      </c>
      <c r="H143" s="260">
        <v>250</v>
      </c>
      <c r="I143" s="261"/>
      <c r="J143" s="262">
        <f>ROUND(I143*H143,2)</f>
        <v>0</v>
      </c>
      <c r="K143" s="258" t="s">
        <v>19</v>
      </c>
      <c r="L143" s="263"/>
      <c r="M143" s="264" t="s">
        <v>19</v>
      </c>
      <c r="N143" s="265" t="s">
        <v>43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339</v>
      </c>
      <c r="AT143" s="216" t="s">
        <v>305</v>
      </c>
      <c r="AU143" s="216" t="s">
        <v>80</v>
      </c>
      <c r="AY143" s="18" t="s">
        <v>144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238</v>
      </c>
      <c r="BM143" s="216" t="s">
        <v>1712</v>
      </c>
    </row>
    <row r="144" s="12" customFormat="1" ht="25.92" customHeight="1">
      <c r="A144" s="12"/>
      <c r="B144" s="189"/>
      <c r="C144" s="190"/>
      <c r="D144" s="191" t="s">
        <v>71</v>
      </c>
      <c r="E144" s="192" t="s">
        <v>1713</v>
      </c>
      <c r="F144" s="192" t="s">
        <v>1714</v>
      </c>
      <c r="G144" s="190"/>
      <c r="H144" s="190"/>
      <c r="I144" s="193"/>
      <c r="J144" s="194">
        <f>BK144</f>
        <v>0</v>
      </c>
      <c r="K144" s="190"/>
      <c r="L144" s="195"/>
      <c r="M144" s="196"/>
      <c r="N144" s="197"/>
      <c r="O144" s="197"/>
      <c r="P144" s="198">
        <f>SUM(P145:P151)</f>
        <v>0</v>
      </c>
      <c r="Q144" s="197"/>
      <c r="R144" s="198">
        <f>SUM(R145:R151)</f>
        <v>0</v>
      </c>
      <c r="S144" s="197"/>
      <c r="T144" s="199">
        <f>SUM(T145:T151)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0" t="s">
        <v>80</v>
      </c>
      <c r="AT144" s="201" t="s">
        <v>71</v>
      </c>
      <c r="AU144" s="201" t="s">
        <v>72</v>
      </c>
      <c r="AY144" s="200" t="s">
        <v>144</v>
      </c>
      <c r="BK144" s="202">
        <f>SUM(BK145:BK151)</f>
        <v>0</v>
      </c>
    </row>
    <row r="145" s="2" customFormat="1" ht="14.4" customHeight="1">
      <c r="A145" s="39"/>
      <c r="B145" s="40"/>
      <c r="C145" s="205" t="s">
        <v>456</v>
      </c>
      <c r="D145" s="205" t="s">
        <v>146</v>
      </c>
      <c r="E145" s="206" t="s">
        <v>1715</v>
      </c>
      <c r="F145" s="207" t="s">
        <v>1716</v>
      </c>
      <c r="G145" s="208" t="s">
        <v>436</v>
      </c>
      <c r="H145" s="209">
        <v>80</v>
      </c>
      <c r="I145" s="210"/>
      <c r="J145" s="211">
        <f>ROUND(I145*H145,2)</f>
        <v>0</v>
      </c>
      <c r="K145" s="207" t="s">
        <v>19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238</v>
      </c>
      <c r="AT145" s="216" t="s">
        <v>146</v>
      </c>
      <c r="AU145" s="216" t="s">
        <v>80</v>
      </c>
      <c r="AY145" s="18" t="s">
        <v>144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238</v>
      </c>
      <c r="BM145" s="216" t="s">
        <v>1717</v>
      </c>
    </row>
    <row r="146" s="2" customFormat="1" ht="14.4" customHeight="1">
      <c r="A146" s="39"/>
      <c r="B146" s="40"/>
      <c r="C146" s="205" t="s">
        <v>462</v>
      </c>
      <c r="D146" s="205" t="s">
        <v>146</v>
      </c>
      <c r="E146" s="206" t="s">
        <v>1718</v>
      </c>
      <c r="F146" s="207" t="s">
        <v>1687</v>
      </c>
      <c r="G146" s="208" t="s">
        <v>436</v>
      </c>
      <c r="H146" s="209">
        <v>200</v>
      </c>
      <c r="I146" s="210"/>
      <c r="J146" s="211">
        <f>ROUND(I146*H146,2)</f>
        <v>0</v>
      </c>
      <c r="K146" s="207" t="s">
        <v>19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238</v>
      </c>
      <c r="AT146" s="216" t="s">
        <v>146</v>
      </c>
      <c r="AU146" s="216" t="s">
        <v>80</v>
      </c>
      <c r="AY146" s="18" t="s">
        <v>144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238</v>
      </c>
      <c r="BM146" s="216" t="s">
        <v>1719</v>
      </c>
    </row>
    <row r="147" s="2" customFormat="1" ht="14.4" customHeight="1">
      <c r="A147" s="39"/>
      <c r="B147" s="40"/>
      <c r="C147" s="205" t="s">
        <v>468</v>
      </c>
      <c r="D147" s="205" t="s">
        <v>146</v>
      </c>
      <c r="E147" s="206" t="s">
        <v>1720</v>
      </c>
      <c r="F147" s="207" t="s">
        <v>1721</v>
      </c>
      <c r="G147" s="208" t="s">
        <v>436</v>
      </c>
      <c r="H147" s="209">
        <v>2700</v>
      </c>
      <c r="I147" s="210"/>
      <c r="J147" s="211">
        <f>ROUND(I147*H147,2)</f>
        <v>0</v>
      </c>
      <c r="K147" s="207" t="s">
        <v>19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238</v>
      </c>
      <c r="AT147" s="216" t="s">
        <v>146</v>
      </c>
      <c r="AU147" s="216" t="s">
        <v>80</v>
      </c>
      <c r="AY147" s="18" t="s">
        <v>144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238</v>
      </c>
      <c r="BM147" s="216" t="s">
        <v>1722</v>
      </c>
    </row>
    <row r="148" s="2" customFormat="1" ht="14.4" customHeight="1">
      <c r="A148" s="39"/>
      <c r="B148" s="40"/>
      <c r="C148" s="205" t="s">
        <v>474</v>
      </c>
      <c r="D148" s="205" t="s">
        <v>146</v>
      </c>
      <c r="E148" s="206" t="s">
        <v>1723</v>
      </c>
      <c r="F148" s="207" t="s">
        <v>1724</v>
      </c>
      <c r="G148" s="208" t="s">
        <v>436</v>
      </c>
      <c r="H148" s="209">
        <v>1700</v>
      </c>
      <c r="I148" s="210"/>
      <c r="J148" s="211">
        <f>ROUND(I148*H148,2)</f>
        <v>0</v>
      </c>
      <c r="K148" s="207" t="s">
        <v>19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238</v>
      </c>
      <c r="AT148" s="216" t="s">
        <v>146</v>
      </c>
      <c r="AU148" s="216" t="s">
        <v>80</v>
      </c>
      <c r="AY148" s="18" t="s">
        <v>144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238</v>
      </c>
      <c r="BM148" s="216" t="s">
        <v>1725</v>
      </c>
    </row>
    <row r="149" s="2" customFormat="1" ht="14.4" customHeight="1">
      <c r="A149" s="39"/>
      <c r="B149" s="40"/>
      <c r="C149" s="205" t="s">
        <v>479</v>
      </c>
      <c r="D149" s="205" t="s">
        <v>146</v>
      </c>
      <c r="E149" s="206" t="s">
        <v>1726</v>
      </c>
      <c r="F149" s="207" t="s">
        <v>1727</v>
      </c>
      <c r="G149" s="208" t="s">
        <v>436</v>
      </c>
      <c r="H149" s="209">
        <v>500</v>
      </c>
      <c r="I149" s="210"/>
      <c r="J149" s="211">
        <f>ROUND(I149*H149,2)</f>
        <v>0</v>
      </c>
      <c r="K149" s="207" t="s">
        <v>19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238</v>
      </c>
      <c r="AT149" s="216" t="s">
        <v>146</v>
      </c>
      <c r="AU149" s="216" t="s">
        <v>80</v>
      </c>
      <c r="AY149" s="18" t="s">
        <v>144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238</v>
      </c>
      <c r="BM149" s="216" t="s">
        <v>1728</v>
      </c>
    </row>
    <row r="150" s="2" customFormat="1" ht="14.4" customHeight="1">
      <c r="A150" s="39"/>
      <c r="B150" s="40"/>
      <c r="C150" s="205" t="s">
        <v>485</v>
      </c>
      <c r="D150" s="205" t="s">
        <v>146</v>
      </c>
      <c r="E150" s="206" t="s">
        <v>1729</v>
      </c>
      <c r="F150" s="207" t="s">
        <v>1730</v>
      </c>
      <c r="G150" s="208" t="s">
        <v>436</v>
      </c>
      <c r="H150" s="209">
        <v>50</v>
      </c>
      <c r="I150" s="210"/>
      <c r="J150" s="211">
        <f>ROUND(I150*H150,2)</f>
        <v>0</v>
      </c>
      <c r="K150" s="207" t="s">
        <v>19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238</v>
      </c>
      <c r="AT150" s="216" t="s">
        <v>146</v>
      </c>
      <c r="AU150" s="216" t="s">
        <v>80</v>
      </c>
      <c r="AY150" s="18" t="s">
        <v>144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238</v>
      </c>
      <c r="BM150" s="216" t="s">
        <v>1731</v>
      </c>
    </row>
    <row r="151" s="2" customFormat="1" ht="14.4" customHeight="1">
      <c r="A151" s="39"/>
      <c r="B151" s="40"/>
      <c r="C151" s="205" t="s">
        <v>491</v>
      </c>
      <c r="D151" s="205" t="s">
        <v>146</v>
      </c>
      <c r="E151" s="206" t="s">
        <v>1732</v>
      </c>
      <c r="F151" s="207" t="s">
        <v>1733</v>
      </c>
      <c r="G151" s="208" t="s">
        <v>1161</v>
      </c>
      <c r="H151" s="209">
        <v>750</v>
      </c>
      <c r="I151" s="210"/>
      <c r="J151" s="211">
        <f>ROUND(I151*H151,2)</f>
        <v>0</v>
      </c>
      <c r="K151" s="207" t="s">
        <v>19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238</v>
      </c>
      <c r="AT151" s="216" t="s">
        <v>146</v>
      </c>
      <c r="AU151" s="216" t="s">
        <v>80</v>
      </c>
      <c r="AY151" s="18" t="s">
        <v>144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238</v>
      </c>
      <c r="BM151" s="216" t="s">
        <v>1734</v>
      </c>
    </row>
    <row r="152" s="12" customFormat="1" ht="25.92" customHeight="1">
      <c r="A152" s="12"/>
      <c r="B152" s="189"/>
      <c r="C152" s="190"/>
      <c r="D152" s="191" t="s">
        <v>71</v>
      </c>
      <c r="E152" s="192" t="s">
        <v>1735</v>
      </c>
      <c r="F152" s="192" t="s">
        <v>1736</v>
      </c>
      <c r="G152" s="190"/>
      <c r="H152" s="190"/>
      <c r="I152" s="193"/>
      <c r="J152" s="194">
        <f>BK152</f>
        <v>0</v>
      </c>
      <c r="K152" s="190"/>
      <c r="L152" s="195"/>
      <c r="M152" s="196"/>
      <c r="N152" s="197"/>
      <c r="O152" s="197"/>
      <c r="P152" s="198">
        <f>SUM(P153:P155)</f>
        <v>0</v>
      </c>
      <c r="Q152" s="197"/>
      <c r="R152" s="198">
        <f>SUM(R153:R155)</f>
        <v>0</v>
      </c>
      <c r="S152" s="197"/>
      <c r="T152" s="199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0" t="s">
        <v>80</v>
      </c>
      <c r="AT152" s="201" t="s">
        <v>71</v>
      </c>
      <c r="AU152" s="201" t="s">
        <v>72</v>
      </c>
      <c r="AY152" s="200" t="s">
        <v>144</v>
      </c>
      <c r="BK152" s="202">
        <f>SUM(BK153:BK155)</f>
        <v>0</v>
      </c>
    </row>
    <row r="153" s="2" customFormat="1" ht="22.2" customHeight="1">
      <c r="A153" s="39"/>
      <c r="B153" s="40"/>
      <c r="C153" s="205" t="s">
        <v>497</v>
      </c>
      <c r="D153" s="205" t="s">
        <v>146</v>
      </c>
      <c r="E153" s="206" t="s">
        <v>1737</v>
      </c>
      <c r="F153" s="207" t="s">
        <v>1738</v>
      </c>
      <c r="G153" s="208" t="s">
        <v>1161</v>
      </c>
      <c r="H153" s="209">
        <v>1</v>
      </c>
      <c r="I153" s="210"/>
      <c r="J153" s="211">
        <f>ROUND(I153*H153,2)</f>
        <v>0</v>
      </c>
      <c r="K153" s="207" t="s">
        <v>19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238</v>
      </c>
      <c r="AT153" s="216" t="s">
        <v>146</v>
      </c>
      <c r="AU153" s="216" t="s">
        <v>80</v>
      </c>
      <c r="AY153" s="18" t="s">
        <v>144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238</v>
      </c>
      <c r="BM153" s="216" t="s">
        <v>1739</v>
      </c>
    </row>
    <row r="154" s="2" customFormat="1" ht="22.2" customHeight="1">
      <c r="A154" s="39"/>
      <c r="B154" s="40"/>
      <c r="C154" s="205" t="s">
        <v>503</v>
      </c>
      <c r="D154" s="205" t="s">
        <v>146</v>
      </c>
      <c r="E154" s="206" t="s">
        <v>1740</v>
      </c>
      <c r="F154" s="207" t="s">
        <v>1741</v>
      </c>
      <c r="G154" s="208" t="s">
        <v>1161</v>
      </c>
      <c r="H154" s="209">
        <v>1</v>
      </c>
      <c r="I154" s="210"/>
      <c r="J154" s="211">
        <f>ROUND(I154*H154,2)</f>
        <v>0</v>
      </c>
      <c r="K154" s="207" t="s">
        <v>19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238</v>
      </c>
      <c r="AT154" s="216" t="s">
        <v>146</v>
      </c>
      <c r="AU154" s="216" t="s">
        <v>80</v>
      </c>
      <c r="AY154" s="18" t="s">
        <v>144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238</v>
      </c>
      <c r="BM154" s="216" t="s">
        <v>1742</v>
      </c>
    </row>
    <row r="155" s="2" customFormat="1" ht="22.2" customHeight="1">
      <c r="A155" s="39"/>
      <c r="B155" s="40"/>
      <c r="C155" s="205" t="s">
        <v>507</v>
      </c>
      <c r="D155" s="205" t="s">
        <v>146</v>
      </c>
      <c r="E155" s="206" t="s">
        <v>1743</v>
      </c>
      <c r="F155" s="207" t="s">
        <v>1744</v>
      </c>
      <c r="G155" s="208" t="s">
        <v>1161</v>
      </c>
      <c r="H155" s="209">
        <v>1</v>
      </c>
      <c r="I155" s="210"/>
      <c r="J155" s="211">
        <f>ROUND(I155*H155,2)</f>
        <v>0</v>
      </c>
      <c r="K155" s="207" t="s">
        <v>19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238</v>
      </c>
      <c r="AT155" s="216" t="s">
        <v>146</v>
      </c>
      <c r="AU155" s="216" t="s">
        <v>80</v>
      </c>
      <c r="AY155" s="18" t="s">
        <v>144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238</v>
      </c>
      <c r="BM155" s="216" t="s">
        <v>1745</v>
      </c>
    </row>
    <row r="156" s="12" customFormat="1" ht="25.92" customHeight="1">
      <c r="A156" s="12"/>
      <c r="B156" s="189"/>
      <c r="C156" s="190"/>
      <c r="D156" s="191" t="s">
        <v>71</v>
      </c>
      <c r="E156" s="192" t="s">
        <v>1746</v>
      </c>
      <c r="F156" s="192" t="s">
        <v>1747</v>
      </c>
      <c r="G156" s="190"/>
      <c r="H156" s="190"/>
      <c r="I156" s="193"/>
      <c r="J156" s="194">
        <f>BK156</f>
        <v>0</v>
      </c>
      <c r="K156" s="190"/>
      <c r="L156" s="195"/>
      <c r="M156" s="196"/>
      <c r="N156" s="197"/>
      <c r="O156" s="197"/>
      <c r="P156" s="198">
        <f>SUM(P157:P164)</f>
        <v>0</v>
      </c>
      <c r="Q156" s="197"/>
      <c r="R156" s="198">
        <f>SUM(R157:R164)</f>
        <v>0</v>
      </c>
      <c r="S156" s="197"/>
      <c r="T156" s="199">
        <f>SUM(T157:T164)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0" t="s">
        <v>80</v>
      </c>
      <c r="AT156" s="201" t="s">
        <v>71</v>
      </c>
      <c r="AU156" s="201" t="s">
        <v>72</v>
      </c>
      <c r="AY156" s="200" t="s">
        <v>144</v>
      </c>
      <c r="BK156" s="202">
        <f>SUM(BK157:BK164)</f>
        <v>0</v>
      </c>
    </row>
    <row r="157" s="2" customFormat="1" ht="14.4" customHeight="1">
      <c r="A157" s="39"/>
      <c r="B157" s="40"/>
      <c r="C157" s="205" t="s">
        <v>513</v>
      </c>
      <c r="D157" s="205" t="s">
        <v>146</v>
      </c>
      <c r="E157" s="206" t="s">
        <v>1748</v>
      </c>
      <c r="F157" s="207" t="s">
        <v>1749</v>
      </c>
      <c r="G157" s="208" t="s">
        <v>1161</v>
      </c>
      <c r="H157" s="209">
        <v>3</v>
      </c>
      <c r="I157" s="210"/>
      <c r="J157" s="211">
        <f>ROUND(I157*H157,2)</f>
        <v>0</v>
      </c>
      <c r="K157" s="207" t="s">
        <v>19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238</v>
      </c>
      <c r="AT157" s="216" t="s">
        <v>146</v>
      </c>
      <c r="AU157" s="216" t="s">
        <v>80</v>
      </c>
      <c r="AY157" s="18" t="s">
        <v>144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238</v>
      </c>
      <c r="BM157" s="216" t="s">
        <v>1750</v>
      </c>
    </row>
    <row r="158" s="2" customFormat="1" ht="14.4" customHeight="1">
      <c r="A158" s="39"/>
      <c r="B158" s="40"/>
      <c r="C158" s="205" t="s">
        <v>518</v>
      </c>
      <c r="D158" s="205" t="s">
        <v>146</v>
      </c>
      <c r="E158" s="206" t="s">
        <v>1751</v>
      </c>
      <c r="F158" s="207" t="s">
        <v>1752</v>
      </c>
      <c r="G158" s="208" t="s">
        <v>1161</v>
      </c>
      <c r="H158" s="209">
        <v>3</v>
      </c>
      <c r="I158" s="210"/>
      <c r="J158" s="211">
        <f>ROUND(I158*H158,2)</f>
        <v>0</v>
      </c>
      <c r="K158" s="207" t="s">
        <v>19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238</v>
      </c>
      <c r="AT158" s="216" t="s">
        <v>146</v>
      </c>
      <c r="AU158" s="216" t="s">
        <v>80</v>
      </c>
      <c r="AY158" s="18" t="s">
        <v>144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238</v>
      </c>
      <c r="BM158" s="216" t="s">
        <v>1753</v>
      </c>
    </row>
    <row r="159" s="2" customFormat="1" ht="14.4" customHeight="1">
      <c r="A159" s="39"/>
      <c r="B159" s="40"/>
      <c r="C159" s="205" t="s">
        <v>524</v>
      </c>
      <c r="D159" s="205" t="s">
        <v>146</v>
      </c>
      <c r="E159" s="206" t="s">
        <v>1754</v>
      </c>
      <c r="F159" s="207" t="s">
        <v>1755</v>
      </c>
      <c r="G159" s="208" t="s">
        <v>1161</v>
      </c>
      <c r="H159" s="209">
        <v>3</v>
      </c>
      <c r="I159" s="210"/>
      <c r="J159" s="211">
        <f>ROUND(I159*H159,2)</f>
        <v>0</v>
      </c>
      <c r="K159" s="207" t="s">
        <v>19</v>
      </c>
      <c r="L159" s="45"/>
      <c r="M159" s="212" t="s">
        <v>19</v>
      </c>
      <c r="N159" s="213" t="s">
        <v>43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238</v>
      </c>
      <c r="AT159" s="216" t="s">
        <v>146</v>
      </c>
      <c r="AU159" s="216" t="s">
        <v>80</v>
      </c>
      <c r="AY159" s="18" t="s">
        <v>144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80</v>
      </c>
      <c r="BK159" s="217">
        <f>ROUND(I159*H159,2)</f>
        <v>0</v>
      </c>
      <c r="BL159" s="18" t="s">
        <v>238</v>
      </c>
      <c r="BM159" s="216" t="s">
        <v>1756</v>
      </c>
    </row>
    <row r="160" s="2" customFormat="1" ht="14.4" customHeight="1">
      <c r="A160" s="39"/>
      <c r="B160" s="40"/>
      <c r="C160" s="205" t="s">
        <v>530</v>
      </c>
      <c r="D160" s="205" t="s">
        <v>146</v>
      </c>
      <c r="E160" s="206" t="s">
        <v>1757</v>
      </c>
      <c r="F160" s="207" t="s">
        <v>1758</v>
      </c>
      <c r="G160" s="208" t="s">
        <v>1161</v>
      </c>
      <c r="H160" s="209">
        <v>3</v>
      </c>
      <c r="I160" s="210"/>
      <c r="J160" s="211">
        <f>ROUND(I160*H160,2)</f>
        <v>0</v>
      </c>
      <c r="K160" s="207" t="s">
        <v>19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238</v>
      </c>
      <c r="AT160" s="216" t="s">
        <v>146</v>
      </c>
      <c r="AU160" s="216" t="s">
        <v>80</v>
      </c>
      <c r="AY160" s="18" t="s">
        <v>144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80</v>
      </c>
      <c r="BK160" s="217">
        <f>ROUND(I160*H160,2)</f>
        <v>0</v>
      </c>
      <c r="BL160" s="18" t="s">
        <v>238</v>
      </c>
      <c r="BM160" s="216" t="s">
        <v>1759</v>
      </c>
    </row>
    <row r="161" s="2" customFormat="1" ht="14.4" customHeight="1">
      <c r="A161" s="39"/>
      <c r="B161" s="40"/>
      <c r="C161" s="205" t="s">
        <v>536</v>
      </c>
      <c r="D161" s="205" t="s">
        <v>146</v>
      </c>
      <c r="E161" s="206" t="s">
        <v>1760</v>
      </c>
      <c r="F161" s="207" t="s">
        <v>1761</v>
      </c>
      <c r="G161" s="208" t="s">
        <v>1161</v>
      </c>
      <c r="H161" s="209">
        <v>380</v>
      </c>
      <c r="I161" s="210"/>
      <c r="J161" s="211">
        <f>ROUND(I161*H161,2)</f>
        <v>0</v>
      </c>
      <c r="K161" s="207" t="s">
        <v>19</v>
      </c>
      <c r="L161" s="45"/>
      <c r="M161" s="212" t="s">
        <v>19</v>
      </c>
      <c r="N161" s="213" t="s">
        <v>43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238</v>
      </c>
      <c r="AT161" s="216" t="s">
        <v>146</v>
      </c>
      <c r="AU161" s="216" t="s">
        <v>80</v>
      </c>
      <c r="AY161" s="18" t="s">
        <v>144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80</v>
      </c>
      <c r="BK161" s="217">
        <f>ROUND(I161*H161,2)</f>
        <v>0</v>
      </c>
      <c r="BL161" s="18" t="s">
        <v>238</v>
      </c>
      <c r="BM161" s="216" t="s">
        <v>1762</v>
      </c>
    </row>
    <row r="162" s="2" customFormat="1" ht="14.4" customHeight="1">
      <c r="A162" s="39"/>
      <c r="B162" s="40"/>
      <c r="C162" s="205" t="s">
        <v>541</v>
      </c>
      <c r="D162" s="205" t="s">
        <v>146</v>
      </c>
      <c r="E162" s="206" t="s">
        <v>1763</v>
      </c>
      <c r="F162" s="207" t="s">
        <v>1764</v>
      </c>
      <c r="G162" s="208" t="s">
        <v>1161</v>
      </c>
      <c r="H162" s="209">
        <v>20</v>
      </c>
      <c r="I162" s="210"/>
      <c r="J162" s="211">
        <f>ROUND(I162*H162,2)</f>
        <v>0</v>
      </c>
      <c r="K162" s="207" t="s">
        <v>19</v>
      </c>
      <c r="L162" s="45"/>
      <c r="M162" s="212" t="s">
        <v>19</v>
      </c>
      <c r="N162" s="213" t="s">
        <v>43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238</v>
      </c>
      <c r="AT162" s="216" t="s">
        <v>146</v>
      </c>
      <c r="AU162" s="216" t="s">
        <v>80</v>
      </c>
      <c r="AY162" s="18" t="s">
        <v>144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80</v>
      </c>
      <c r="BK162" s="217">
        <f>ROUND(I162*H162,2)</f>
        <v>0</v>
      </c>
      <c r="BL162" s="18" t="s">
        <v>238</v>
      </c>
      <c r="BM162" s="216" t="s">
        <v>1765</v>
      </c>
    </row>
    <row r="163" s="2" customFormat="1" ht="14.4" customHeight="1">
      <c r="A163" s="39"/>
      <c r="B163" s="40"/>
      <c r="C163" s="205" t="s">
        <v>546</v>
      </c>
      <c r="D163" s="205" t="s">
        <v>146</v>
      </c>
      <c r="E163" s="206" t="s">
        <v>1766</v>
      </c>
      <c r="F163" s="207" t="s">
        <v>1767</v>
      </c>
      <c r="G163" s="208" t="s">
        <v>1161</v>
      </c>
      <c r="H163" s="209">
        <v>32</v>
      </c>
      <c r="I163" s="210"/>
      <c r="J163" s="211">
        <f>ROUND(I163*H163,2)</f>
        <v>0</v>
      </c>
      <c r="K163" s="207" t="s">
        <v>19</v>
      </c>
      <c r="L163" s="45"/>
      <c r="M163" s="212" t="s">
        <v>19</v>
      </c>
      <c r="N163" s="213" t="s">
        <v>43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238</v>
      </c>
      <c r="AT163" s="216" t="s">
        <v>146</v>
      </c>
      <c r="AU163" s="216" t="s">
        <v>80</v>
      </c>
      <c r="AY163" s="18" t="s">
        <v>144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80</v>
      </c>
      <c r="BK163" s="217">
        <f>ROUND(I163*H163,2)</f>
        <v>0</v>
      </c>
      <c r="BL163" s="18" t="s">
        <v>238</v>
      </c>
      <c r="BM163" s="216" t="s">
        <v>1768</v>
      </c>
    </row>
    <row r="164" s="2" customFormat="1" ht="14.4" customHeight="1">
      <c r="A164" s="39"/>
      <c r="B164" s="40"/>
      <c r="C164" s="205" t="s">
        <v>551</v>
      </c>
      <c r="D164" s="205" t="s">
        <v>146</v>
      </c>
      <c r="E164" s="206" t="s">
        <v>1769</v>
      </c>
      <c r="F164" s="207" t="s">
        <v>1770</v>
      </c>
      <c r="G164" s="208" t="s">
        <v>1161</v>
      </c>
      <c r="H164" s="209">
        <v>3</v>
      </c>
      <c r="I164" s="210"/>
      <c r="J164" s="211">
        <f>ROUND(I164*H164,2)</f>
        <v>0</v>
      </c>
      <c r="K164" s="207" t="s">
        <v>19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238</v>
      </c>
      <c r="AT164" s="216" t="s">
        <v>146</v>
      </c>
      <c r="AU164" s="216" t="s">
        <v>80</v>
      </c>
      <c r="AY164" s="18" t="s">
        <v>144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80</v>
      </c>
      <c r="BK164" s="217">
        <f>ROUND(I164*H164,2)</f>
        <v>0</v>
      </c>
      <c r="BL164" s="18" t="s">
        <v>238</v>
      </c>
      <c r="BM164" s="216" t="s">
        <v>1771</v>
      </c>
    </row>
    <row r="165" s="12" customFormat="1" ht="25.92" customHeight="1">
      <c r="A165" s="12"/>
      <c r="B165" s="189"/>
      <c r="C165" s="190"/>
      <c r="D165" s="191" t="s">
        <v>71</v>
      </c>
      <c r="E165" s="192" t="s">
        <v>1772</v>
      </c>
      <c r="F165" s="192" t="s">
        <v>1773</v>
      </c>
      <c r="G165" s="190"/>
      <c r="H165" s="190"/>
      <c r="I165" s="193"/>
      <c r="J165" s="194">
        <f>BK165</f>
        <v>0</v>
      </c>
      <c r="K165" s="190"/>
      <c r="L165" s="195"/>
      <c r="M165" s="196"/>
      <c r="N165" s="197"/>
      <c r="O165" s="197"/>
      <c r="P165" s="198">
        <f>SUM(P166:P181)</f>
        <v>0</v>
      </c>
      <c r="Q165" s="197"/>
      <c r="R165" s="198">
        <f>SUM(R166:R181)</f>
        <v>0</v>
      </c>
      <c r="S165" s="197"/>
      <c r="T165" s="199">
        <f>SUM(T166:T181)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0" t="s">
        <v>80</v>
      </c>
      <c r="AT165" s="201" t="s">
        <v>71</v>
      </c>
      <c r="AU165" s="201" t="s">
        <v>72</v>
      </c>
      <c r="AY165" s="200" t="s">
        <v>144</v>
      </c>
      <c r="BK165" s="202">
        <f>SUM(BK166:BK181)</f>
        <v>0</v>
      </c>
    </row>
    <row r="166" s="2" customFormat="1" ht="14.4" customHeight="1">
      <c r="A166" s="39"/>
      <c r="B166" s="40"/>
      <c r="C166" s="205" t="s">
        <v>556</v>
      </c>
      <c r="D166" s="205" t="s">
        <v>146</v>
      </c>
      <c r="E166" s="206" t="s">
        <v>1774</v>
      </c>
      <c r="F166" s="207" t="s">
        <v>1775</v>
      </c>
      <c r="G166" s="208" t="s">
        <v>436</v>
      </c>
      <c r="H166" s="209">
        <v>500</v>
      </c>
      <c r="I166" s="210"/>
      <c r="J166" s="211">
        <f>ROUND(I166*H166,2)</f>
        <v>0</v>
      </c>
      <c r="K166" s="207" t="s">
        <v>19</v>
      </c>
      <c r="L166" s="45"/>
      <c r="M166" s="212" t="s">
        <v>19</v>
      </c>
      <c r="N166" s="213" t="s">
        <v>43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238</v>
      </c>
      <c r="AT166" s="216" t="s">
        <v>146</v>
      </c>
      <c r="AU166" s="216" t="s">
        <v>80</v>
      </c>
      <c r="AY166" s="18" t="s">
        <v>144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80</v>
      </c>
      <c r="BK166" s="217">
        <f>ROUND(I166*H166,2)</f>
        <v>0</v>
      </c>
      <c r="BL166" s="18" t="s">
        <v>238</v>
      </c>
      <c r="BM166" s="216" t="s">
        <v>1776</v>
      </c>
    </row>
    <row r="167" s="2" customFormat="1" ht="14.4" customHeight="1">
      <c r="A167" s="39"/>
      <c r="B167" s="40"/>
      <c r="C167" s="205" t="s">
        <v>561</v>
      </c>
      <c r="D167" s="205" t="s">
        <v>146</v>
      </c>
      <c r="E167" s="206" t="s">
        <v>1777</v>
      </c>
      <c r="F167" s="207" t="s">
        <v>1778</v>
      </c>
      <c r="G167" s="208" t="s">
        <v>436</v>
      </c>
      <c r="H167" s="209">
        <v>501</v>
      </c>
      <c r="I167" s="210"/>
      <c r="J167" s="211">
        <f>ROUND(I167*H167,2)</f>
        <v>0</v>
      </c>
      <c r="K167" s="207" t="s">
        <v>19</v>
      </c>
      <c r="L167" s="45"/>
      <c r="M167" s="212" t="s">
        <v>19</v>
      </c>
      <c r="N167" s="213" t="s">
        <v>43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238</v>
      </c>
      <c r="AT167" s="216" t="s">
        <v>146</v>
      </c>
      <c r="AU167" s="216" t="s">
        <v>80</v>
      </c>
      <c r="AY167" s="18" t="s">
        <v>144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80</v>
      </c>
      <c r="BK167" s="217">
        <f>ROUND(I167*H167,2)</f>
        <v>0</v>
      </c>
      <c r="BL167" s="18" t="s">
        <v>238</v>
      </c>
      <c r="BM167" s="216" t="s">
        <v>1779</v>
      </c>
    </row>
    <row r="168" s="2" customFormat="1" ht="14.4" customHeight="1">
      <c r="A168" s="39"/>
      <c r="B168" s="40"/>
      <c r="C168" s="205" t="s">
        <v>567</v>
      </c>
      <c r="D168" s="205" t="s">
        <v>146</v>
      </c>
      <c r="E168" s="206" t="s">
        <v>1780</v>
      </c>
      <c r="F168" s="207" t="s">
        <v>1781</v>
      </c>
      <c r="G168" s="208" t="s">
        <v>1161</v>
      </c>
      <c r="H168" s="209">
        <v>80</v>
      </c>
      <c r="I168" s="210"/>
      <c r="J168" s="211">
        <f>ROUND(I168*H168,2)</f>
        <v>0</v>
      </c>
      <c r="K168" s="207" t="s">
        <v>19</v>
      </c>
      <c r="L168" s="45"/>
      <c r="M168" s="212" t="s">
        <v>19</v>
      </c>
      <c r="N168" s="213" t="s">
        <v>43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238</v>
      </c>
      <c r="AT168" s="216" t="s">
        <v>146</v>
      </c>
      <c r="AU168" s="216" t="s">
        <v>80</v>
      </c>
      <c r="AY168" s="18" t="s">
        <v>144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238</v>
      </c>
      <c r="BM168" s="216" t="s">
        <v>1782</v>
      </c>
    </row>
    <row r="169" s="2" customFormat="1" ht="14.4" customHeight="1">
      <c r="A169" s="39"/>
      <c r="B169" s="40"/>
      <c r="C169" s="205" t="s">
        <v>573</v>
      </c>
      <c r="D169" s="205" t="s">
        <v>146</v>
      </c>
      <c r="E169" s="206" t="s">
        <v>1783</v>
      </c>
      <c r="F169" s="207" t="s">
        <v>1784</v>
      </c>
      <c r="G169" s="208" t="s">
        <v>1161</v>
      </c>
      <c r="H169" s="209">
        <v>130</v>
      </c>
      <c r="I169" s="210"/>
      <c r="J169" s="211">
        <f>ROUND(I169*H169,2)</f>
        <v>0</v>
      </c>
      <c r="K169" s="207" t="s">
        <v>19</v>
      </c>
      <c r="L169" s="45"/>
      <c r="M169" s="212" t="s">
        <v>19</v>
      </c>
      <c r="N169" s="213" t="s">
        <v>43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238</v>
      </c>
      <c r="AT169" s="216" t="s">
        <v>146</v>
      </c>
      <c r="AU169" s="216" t="s">
        <v>80</v>
      </c>
      <c r="AY169" s="18" t="s">
        <v>144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80</v>
      </c>
      <c r="BK169" s="217">
        <f>ROUND(I169*H169,2)</f>
        <v>0</v>
      </c>
      <c r="BL169" s="18" t="s">
        <v>238</v>
      </c>
      <c r="BM169" s="216" t="s">
        <v>1785</v>
      </c>
    </row>
    <row r="170" s="2" customFormat="1" ht="14.4" customHeight="1">
      <c r="A170" s="39"/>
      <c r="B170" s="40"/>
      <c r="C170" s="205" t="s">
        <v>578</v>
      </c>
      <c r="D170" s="205" t="s">
        <v>146</v>
      </c>
      <c r="E170" s="206" t="s">
        <v>1786</v>
      </c>
      <c r="F170" s="207" t="s">
        <v>1787</v>
      </c>
      <c r="G170" s="208" t="s">
        <v>436</v>
      </c>
      <c r="H170" s="209">
        <v>100</v>
      </c>
      <c r="I170" s="210"/>
      <c r="J170" s="211">
        <f>ROUND(I170*H170,2)</f>
        <v>0</v>
      </c>
      <c r="K170" s="207" t="s">
        <v>19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238</v>
      </c>
      <c r="AT170" s="216" t="s">
        <v>146</v>
      </c>
      <c r="AU170" s="216" t="s">
        <v>80</v>
      </c>
      <c r="AY170" s="18" t="s">
        <v>144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238</v>
      </c>
      <c r="BM170" s="216" t="s">
        <v>1788</v>
      </c>
    </row>
    <row r="171" s="2" customFormat="1" ht="19.8" customHeight="1">
      <c r="A171" s="39"/>
      <c r="B171" s="40"/>
      <c r="C171" s="205" t="s">
        <v>583</v>
      </c>
      <c r="D171" s="205" t="s">
        <v>146</v>
      </c>
      <c r="E171" s="206" t="s">
        <v>1789</v>
      </c>
      <c r="F171" s="207" t="s">
        <v>1790</v>
      </c>
      <c r="G171" s="208" t="s">
        <v>436</v>
      </c>
      <c r="H171" s="209">
        <v>100</v>
      </c>
      <c r="I171" s="210"/>
      <c r="J171" s="211">
        <f>ROUND(I171*H171,2)</f>
        <v>0</v>
      </c>
      <c r="K171" s="207" t="s">
        <v>19</v>
      </c>
      <c r="L171" s="45"/>
      <c r="M171" s="212" t="s">
        <v>19</v>
      </c>
      <c r="N171" s="213" t="s">
        <v>43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238</v>
      </c>
      <c r="AT171" s="216" t="s">
        <v>146</v>
      </c>
      <c r="AU171" s="216" t="s">
        <v>80</v>
      </c>
      <c r="AY171" s="18" t="s">
        <v>144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80</v>
      </c>
      <c r="BK171" s="217">
        <f>ROUND(I171*H171,2)</f>
        <v>0</v>
      </c>
      <c r="BL171" s="18" t="s">
        <v>238</v>
      </c>
      <c r="BM171" s="216" t="s">
        <v>1791</v>
      </c>
    </row>
    <row r="172" s="2" customFormat="1" ht="14.4" customHeight="1">
      <c r="A172" s="39"/>
      <c r="B172" s="40"/>
      <c r="C172" s="205" t="s">
        <v>589</v>
      </c>
      <c r="D172" s="205" t="s">
        <v>146</v>
      </c>
      <c r="E172" s="206" t="s">
        <v>1792</v>
      </c>
      <c r="F172" s="207" t="s">
        <v>1793</v>
      </c>
      <c r="G172" s="208" t="s">
        <v>1794</v>
      </c>
      <c r="H172" s="209">
        <v>220</v>
      </c>
      <c r="I172" s="210"/>
      <c r="J172" s="211">
        <f>ROUND(I172*H172,2)</f>
        <v>0</v>
      </c>
      <c r="K172" s="207" t="s">
        <v>19</v>
      </c>
      <c r="L172" s="45"/>
      <c r="M172" s="212" t="s">
        <v>19</v>
      </c>
      <c r="N172" s="213" t="s">
        <v>43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238</v>
      </c>
      <c r="AT172" s="216" t="s">
        <v>146</v>
      </c>
      <c r="AU172" s="216" t="s">
        <v>80</v>
      </c>
      <c r="AY172" s="18" t="s">
        <v>144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80</v>
      </c>
      <c r="BK172" s="217">
        <f>ROUND(I172*H172,2)</f>
        <v>0</v>
      </c>
      <c r="BL172" s="18" t="s">
        <v>238</v>
      </c>
      <c r="BM172" s="216" t="s">
        <v>1795</v>
      </c>
    </row>
    <row r="173" s="2" customFormat="1" ht="14.4" customHeight="1">
      <c r="A173" s="39"/>
      <c r="B173" s="40"/>
      <c r="C173" s="205" t="s">
        <v>596</v>
      </c>
      <c r="D173" s="205" t="s">
        <v>146</v>
      </c>
      <c r="E173" s="206" t="s">
        <v>1796</v>
      </c>
      <c r="F173" s="207" t="s">
        <v>1797</v>
      </c>
      <c r="G173" s="208" t="s">
        <v>436</v>
      </c>
      <c r="H173" s="209">
        <v>30</v>
      </c>
      <c r="I173" s="210"/>
      <c r="J173" s="211">
        <f>ROUND(I173*H173,2)</f>
        <v>0</v>
      </c>
      <c r="K173" s="207" t="s">
        <v>19</v>
      </c>
      <c r="L173" s="45"/>
      <c r="M173" s="212" t="s">
        <v>19</v>
      </c>
      <c r="N173" s="213" t="s">
        <v>43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238</v>
      </c>
      <c r="AT173" s="216" t="s">
        <v>146</v>
      </c>
      <c r="AU173" s="216" t="s">
        <v>80</v>
      </c>
      <c r="AY173" s="18" t="s">
        <v>144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80</v>
      </c>
      <c r="BK173" s="217">
        <f>ROUND(I173*H173,2)</f>
        <v>0</v>
      </c>
      <c r="BL173" s="18" t="s">
        <v>238</v>
      </c>
      <c r="BM173" s="216" t="s">
        <v>1798</v>
      </c>
    </row>
    <row r="174" s="2" customFormat="1" ht="14.4" customHeight="1">
      <c r="A174" s="39"/>
      <c r="B174" s="40"/>
      <c r="C174" s="205" t="s">
        <v>602</v>
      </c>
      <c r="D174" s="205" t="s">
        <v>146</v>
      </c>
      <c r="E174" s="206" t="s">
        <v>1799</v>
      </c>
      <c r="F174" s="207" t="s">
        <v>1800</v>
      </c>
      <c r="G174" s="208" t="s">
        <v>149</v>
      </c>
      <c r="H174" s="209">
        <v>300</v>
      </c>
      <c r="I174" s="210"/>
      <c r="J174" s="211">
        <f>ROUND(I174*H174,2)</f>
        <v>0</v>
      </c>
      <c r="K174" s="207" t="s">
        <v>19</v>
      </c>
      <c r="L174" s="45"/>
      <c r="M174" s="212" t="s">
        <v>19</v>
      </c>
      <c r="N174" s="213" t="s">
        <v>43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238</v>
      </c>
      <c r="AT174" s="216" t="s">
        <v>146</v>
      </c>
      <c r="AU174" s="216" t="s">
        <v>80</v>
      </c>
      <c r="AY174" s="18" t="s">
        <v>144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80</v>
      </c>
      <c r="BK174" s="217">
        <f>ROUND(I174*H174,2)</f>
        <v>0</v>
      </c>
      <c r="BL174" s="18" t="s">
        <v>238</v>
      </c>
      <c r="BM174" s="216" t="s">
        <v>1801</v>
      </c>
    </row>
    <row r="175" s="2" customFormat="1" ht="14.4" customHeight="1">
      <c r="A175" s="39"/>
      <c r="B175" s="40"/>
      <c r="C175" s="205" t="s">
        <v>609</v>
      </c>
      <c r="D175" s="205" t="s">
        <v>146</v>
      </c>
      <c r="E175" s="206" t="s">
        <v>1802</v>
      </c>
      <c r="F175" s="207" t="s">
        <v>1803</v>
      </c>
      <c r="G175" s="208" t="s">
        <v>149</v>
      </c>
      <c r="H175" s="209">
        <v>2</v>
      </c>
      <c r="I175" s="210"/>
      <c r="J175" s="211">
        <f>ROUND(I175*H175,2)</f>
        <v>0</v>
      </c>
      <c r="K175" s="207" t="s">
        <v>19</v>
      </c>
      <c r="L175" s="45"/>
      <c r="M175" s="212" t="s">
        <v>19</v>
      </c>
      <c r="N175" s="213" t="s">
        <v>43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238</v>
      </c>
      <c r="AT175" s="216" t="s">
        <v>146</v>
      </c>
      <c r="AU175" s="216" t="s">
        <v>80</v>
      </c>
      <c r="AY175" s="18" t="s">
        <v>144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80</v>
      </c>
      <c r="BK175" s="217">
        <f>ROUND(I175*H175,2)</f>
        <v>0</v>
      </c>
      <c r="BL175" s="18" t="s">
        <v>238</v>
      </c>
      <c r="BM175" s="216" t="s">
        <v>1804</v>
      </c>
    </row>
    <row r="176" s="2" customFormat="1" ht="14.4" customHeight="1">
      <c r="A176" s="39"/>
      <c r="B176" s="40"/>
      <c r="C176" s="205" t="s">
        <v>616</v>
      </c>
      <c r="D176" s="205" t="s">
        <v>146</v>
      </c>
      <c r="E176" s="206" t="s">
        <v>1805</v>
      </c>
      <c r="F176" s="207" t="s">
        <v>1806</v>
      </c>
      <c r="G176" s="208" t="s">
        <v>436</v>
      </c>
      <c r="H176" s="209">
        <v>500</v>
      </c>
      <c r="I176" s="210"/>
      <c r="J176" s="211">
        <f>ROUND(I176*H176,2)</f>
        <v>0</v>
      </c>
      <c r="K176" s="207" t="s">
        <v>19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238</v>
      </c>
      <c r="AT176" s="216" t="s">
        <v>146</v>
      </c>
      <c r="AU176" s="216" t="s">
        <v>80</v>
      </c>
      <c r="AY176" s="18" t="s">
        <v>144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238</v>
      </c>
      <c r="BM176" s="216" t="s">
        <v>1807</v>
      </c>
    </row>
    <row r="177" s="2" customFormat="1" ht="14.4" customHeight="1">
      <c r="A177" s="39"/>
      <c r="B177" s="40"/>
      <c r="C177" s="205" t="s">
        <v>624</v>
      </c>
      <c r="D177" s="205" t="s">
        <v>146</v>
      </c>
      <c r="E177" s="206" t="s">
        <v>1808</v>
      </c>
      <c r="F177" s="207" t="s">
        <v>1809</v>
      </c>
      <c r="G177" s="208" t="s">
        <v>436</v>
      </c>
      <c r="H177" s="209">
        <v>90</v>
      </c>
      <c r="I177" s="210"/>
      <c r="J177" s="211">
        <f>ROUND(I177*H177,2)</f>
        <v>0</v>
      </c>
      <c r="K177" s="207" t="s">
        <v>19</v>
      </c>
      <c r="L177" s="45"/>
      <c r="M177" s="212" t="s">
        <v>19</v>
      </c>
      <c r="N177" s="213" t="s">
        <v>43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238</v>
      </c>
      <c r="AT177" s="216" t="s">
        <v>146</v>
      </c>
      <c r="AU177" s="216" t="s">
        <v>80</v>
      </c>
      <c r="AY177" s="18" t="s">
        <v>144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80</v>
      </c>
      <c r="BK177" s="217">
        <f>ROUND(I177*H177,2)</f>
        <v>0</v>
      </c>
      <c r="BL177" s="18" t="s">
        <v>238</v>
      </c>
      <c r="BM177" s="216" t="s">
        <v>1810</v>
      </c>
    </row>
    <row r="178" s="2" customFormat="1" ht="14.4" customHeight="1">
      <c r="A178" s="39"/>
      <c r="B178" s="40"/>
      <c r="C178" s="205" t="s">
        <v>632</v>
      </c>
      <c r="D178" s="205" t="s">
        <v>146</v>
      </c>
      <c r="E178" s="206" t="s">
        <v>1811</v>
      </c>
      <c r="F178" s="207" t="s">
        <v>1812</v>
      </c>
      <c r="G178" s="208" t="s">
        <v>182</v>
      </c>
      <c r="H178" s="209">
        <v>5</v>
      </c>
      <c r="I178" s="210"/>
      <c r="J178" s="211">
        <f>ROUND(I178*H178,2)</f>
        <v>0</v>
      </c>
      <c r="K178" s="207" t="s">
        <v>19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238</v>
      </c>
      <c r="AT178" s="216" t="s">
        <v>146</v>
      </c>
      <c r="AU178" s="216" t="s">
        <v>80</v>
      </c>
      <c r="AY178" s="18" t="s">
        <v>144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238</v>
      </c>
      <c r="BM178" s="216" t="s">
        <v>1813</v>
      </c>
    </row>
    <row r="179" s="2" customFormat="1" ht="14.4" customHeight="1">
      <c r="A179" s="39"/>
      <c r="B179" s="40"/>
      <c r="C179" s="205" t="s">
        <v>640</v>
      </c>
      <c r="D179" s="205" t="s">
        <v>146</v>
      </c>
      <c r="E179" s="206" t="s">
        <v>1814</v>
      </c>
      <c r="F179" s="207" t="s">
        <v>1815</v>
      </c>
      <c r="G179" s="208" t="s">
        <v>182</v>
      </c>
      <c r="H179" s="209">
        <v>5</v>
      </c>
      <c r="I179" s="210"/>
      <c r="J179" s="211">
        <f>ROUND(I179*H179,2)</f>
        <v>0</v>
      </c>
      <c r="K179" s="207" t="s">
        <v>19</v>
      </c>
      <c r="L179" s="45"/>
      <c r="M179" s="212" t="s">
        <v>19</v>
      </c>
      <c r="N179" s="213" t="s">
        <v>43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238</v>
      </c>
      <c r="AT179" s="216" t="s">
        <v>146</v>
      </c>
      <c r="AU179" s="216" t="s">
        <v>80</v>
      </c>
      <c r="AY179" s="18" t="s">
        <v>144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80</v>
      </c>
      <c r="BK179" s="217">
        <f>ROUND(I179*H179,2)</f>
        <v>0</v>
      </c>
      <c r="BL179" s="18" t="s">
        <v>238</v>
      </c>
      <c r="BM179" s="216" t="s">
        <v>1816</v>
      </c>
    </row>
    <row r="180" s="2" customFormat="1" ht="22.2" customHeight="1">
      <c r="A180" s="39"/>
      <c r="B180" s="40"/>
      <c r="C180" s="205" t="s">
        <v>646</v>
      </c>
      <c r="D180" s="205" t="s">
        <v>146</v>
      </c>
      <c r="E180" s="206" t="s">
        <v>1817</v>
      </c>
      <c r="F180" s="207" t="s">
        <v>1818</v>
      </c>
      <c r="G180" s="208" t="s">
        <v>182</v>
      </c>
      <c r="H180" s="209">
        <v>0.5</v>
      </c>
      <c r="I180" s="210"/>
      <c r="J180" s="211">
        <f>ROUND(I180*H180,2)</f>
        <v>0</v>
      </c>
      <c r="K180" s="207" t="s">
        <v>19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238</v>
      </c>
      <c r="AT180" s="216" t="s">
        <v>146</v>
      </c>
      <c r="AU180" s="216" t="s">
        <v>80</v>
      </c>
      <c r="AY180" s="18" t="s">
        <v>144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238</v>
      </c>
      <c r="BM180" s="216" t="s">
        <v>1819</v>
      </c>
    </row>
    <row r="181" s="2" customFormat="1" ht="14.4" customHeight="1">
      <c r="A181" s="39"/>
      <c r="B181" s="40"/>
      <c r="C181" s="205" t="s">
        <v>652</v>
      </c>
      <c r="D181" s="205" t="s">
        <v>146</v>
      </c>
      <c r="E181" s="206" t="s">
        <v>1820</v>
      </c>
      <c r="F181" s="207" t="s">
        <v>1821</v>
      </c>
      <c r="G181" s="208" t="s">
        <v>1161</v>
      </c>
      <c r="H181" s="209">
        <v>0.5</v>
      </c>
      <c r="I181" s="210"/>
      <c r="J181" s="211">
        <f>ROUND(I181*H181,2)</f>
        <v>0</v>
      </c>
      <c r="K181" s="207" t="s">
        <v>19</v>
      </c>
      <c r="L181" s="45"/>
      <c r="M181" s="267" t="s">
        <v>19</v>
      </c>
      <c r="N181" s="268" t="s">
        <v>43</v>
      </c>
      <c r="O181" s="269"/>
      <c r="P181" s="270">
        <f>O181*H181</f>
        <v>0</v>
      </c>
      <c r="Q181" s="270">
        <v>0</v>
      </c>
      <c r="R181" s="270">
        <f>Q181*H181</f>
        <v>0</v>
      </c>
      <c r="S181" s="270">
        <v>0</v>
      </c>
      <c r="T181" s="27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238</v>
      </c>
      <c r="AT181" s="216" t="s">
        <v>146</v>
      </c>
      <c r="AU181" s="216" t="s">
        <v>80</v>
      </c>
      <c r="AY181" s="18" t="s">
        <v>144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80</v>
      </c>
      <c r="BK181" s="217">
        <f>ROUND(I181*H181,2)</f>
        <v>0</v>
      </c>
      <c r="BL181" s="18" t="s">
        <v>238</v>
      </c>
      <c r="BM181" s="216" t="s">
        <v>1822</v>
      </c>
    </row>
    <row r="182" s="2" customFormat="1" ht="6.96" customHeight="1">
      <c r="A182" s="39"/>
      <c r="B182" s="60"/>
      <c r="C182" s="61"/>
      <c r="D182" s="61"/>
      <c r="E182" s="61"/>
      <c r="F182" s="61"/>
      <c r="G182" s="61"/>
      <c r="H182" s="61"/>
      <c r="I182" s="61"/>
      <c r="J182" s="61"/>
      <c r="K182" s="61"/>
      <c r="L182" s="45"/>
      <c r="M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</row>
  </sheetData>
  <sheetProtection sheet="1" autoFilter="0" formatColumns="0" formatRows="0" objects="1" scenarios="1" spinCount="100000" saltValue="dQHofs5uPrYcXv7ICLssnWJgLOzb7EU1yCdT9ruDMGe26GTWZRBWoiMxEjvdqimc9NJ0JNg/HqJQXYzkCD7ZUw==" hashValue="6Z7EzfR4IAOYbl83ZfsNaNytNm3OLBmaAx3jrwHYRRz8Q2FcBR1uXyNPMg9GE8VGu+T0UrGi+a2L1DNPSyrAKw==" algorithmName="SHA-512" password="CC35"/>
  <autoFilter ref="C87:K18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4.4" customHeight="1">
      <c r="B7" s="21"/>
      <c r="E7" s="134" t="str">
        <f>'Rekapitulace stavby'!K6</f>
        <v>ZŠ Krušnohorská K.Vary -družina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36" t="s">
        <v>1823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5. 2. 2023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ROUND((SUM(BE87:BE162)),  2)</f>
        <v>0</v>
      </c>
      <c r="G33" s="39"/>
      <c r="H33" s="39"/>
      <c r="I33" s="149">
        <v>0.20999999999999999</v>
      </c>
      <c r="J33" s="148">
        <f>ROUND(((SUM(BE87:BE162))*I33),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ROUND((SUM(BF87:BF162)),  2)</f>
        <v>0</v>
      </c>
      <c r="G34" s="39"/>
      <c r="H34" s="39"/>
      <c r="I34" s="149">
        <v>0.14999999999999999</v>
      </c>
      <c r="J34" s="148">
        <f>ROUND(((SUM(BF87:BF162))*I34),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ROUND((SUM(BG87:BG162)),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ROUND((SUM(BH87:BH162)),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ROUND((SUM(BI87:BI162)),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4.4" customHeight="1">
      <c r="A48" s="39"/>
      <c r="B48" s="40"/>
      <c r="C48" s="41"/>
      <c r="D48" s="41"/>
      <c r="E48" s="161" t="str">
        <f>E7</f>
        <v>ZŠ Krušnohorská K.Vary -družina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6" customHeight="1">
      <c r="A50" s="39"/>
      <c r="B50" s="40"/>
      <c r="C50" s="41"/>
      <c r="D50" s="41"/>
      <c r="E50" s="70" t="str">
        <f>E9</f>
        <v>06 - Slaboproud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5. 2. 2023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6.4" customHeight="1">
      <c r="A54" s="39"/>
      <c r="B54" s="40"/>
      <c r="C54" s="33" t="s">
        <v>25</v>
      </c>
      <c r="D54" s="41"/>
      <c r="E54" s="41"/>
      <c r="F54" s="28" t="str">
        <f>E15</f>
        <v>Statutární město K.Vary</v>
      </c>
      <c r="G54" s="41"/>
      <c r="H54" s="41"/>
      <c r="I54" s="33" t="s">
        <v>31</v>
      </c>
      <c r="J54" s="37" t="str">
        <f>E21</f>
        <v>Anna Dindáková, Staré Sedlo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6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Šimková Dita, K.vary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1824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1551</v>
      </c>
      <c r="E61" s="169"/>
      <c r="F61" s="169"/>
      <c r="G61" s="169"/>
      <c r="H61" s="169"/>
      <c r="I61" s="169"/>
      <c r="J61" s="170">
        <f>J108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1552</v>
      </c>
      <c r="E62" s="169"/>
      <c r="F62" s="169"/>
      <c r="G62" s="169"/>
      <c r="H62" s="169"/>
      <c r="I62" s="169"/>
      <c r="J62" s="170">
        <f>J117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6"/>
      <c r="C63" s="167"/>
      <c r="D63" s="168" t="s">
        <v>1553</v>
      </c>
      <c r="E63" s="169"/>
      <c r="F63" s="169"/>
      <c r="G63" s="169"/>
      <c r="H63" s="169"/>
      <c r="I63" s="169"/>
      <c r="J63" s="170">
        <f>J123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6"/>
      <c r="C64" s="167"/>
      <c r="D64" s="168" t="s">
        <v>1554</v>
      </c>
      <c r="E64" s="169"/>
      <c r="F64" s="169"/>
      <c r="G64" s="169"/>
      <c r="H64" s="169"/>
      <c r="I64" s="169"/>
      <c r="J64" s="170">
        <f>J127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6"/>
      <c r="C65" s="167"/>
      <c r="D65" s="168" t="s">
        <v>1555</v>
      </c>
      <c r="E65" s="169"/>
      <c r="F65" s="169"/>
      <c r="G65" s="169"/>
      <c r="H65" s="169"/>
      <c r="I65" s="169"/>
      <c r="J65" s="170">
        <f>J132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6"/>
      <c r="C66" s="167"/>
      <c r="D66" s="168" t="s">
        <v>1825</v>
      </c>
      <c r="E66" s="169"/>
      <c r="F66" s="169"/>
      <c r="G66" s="169"/>
      <c r="H66" s="169"/>
      <c r="I66" s="169"/>
      <c r="J66" s="170">
        <f>J137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6"/>
      <c r="C67" s="167"/>
      <c r="D67" s="168" t="s">
        <v>1826</v>
      </c>
      <c r="E67" s="169"/>
      <c r="F67" s="169"/>
      <c r="G67" s="169"/>
      <c r="H67" s="169"/>
      <c r="I67" s="169"/>
      <c r="J67" s="170">
        <f>J146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129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40"/>
      <c r="C77" s="41"/>
      <c r="D77" s="41"/>
      <c r="E77" s="161" t="str">
        <f>E7</f>
        <v>ZŠ Krušnohorská K.Vary -družina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99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6" customHeight="1">
      <c r="A79" s="39"/>
      <c r="B79" s="40"/>
      <c r="C79" s="41"/>
      <c r="D79" s="41"/>
      <c r="E79" s="70" t="str">
        <f>E9</f>
        <v>06 - Slaboproud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 xml:space="preserve"> </v>
      </c>
      <c r="G81" s="41"/>
      <c r="H81" s="41"/>
      <c r="I81" s="33" t="s">
        <v>23</v>
      </c>
      <c r="J81" s="73" t="str">
        <f>IF(J12="","",J12)</f>
        <v>5. 2. 2023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6.4" customHeight="1">
      <c r="A83" s="39"/>
      <c r="B83" s="40"/>
      <c r="C83" s="33" t="s">
        <v>25</v>
      </c>
      <c r="D83" s="41"/>
      <c r="E83" s="41"/>
      <c r="F83" s="28" t="str">
        <f>E15</f>
        <v>Statutární město K.Vary</v>
      </c>
      <c r="G83" s="41"/>
      <c r="H83" s="41"/>
      <c r="I83" s="33" t="s">
        <v>31</v>
      </c>
      <c r="J83" s="37" t="str">
        <f>E21</f>
        <v>Anna Dindáková, Staré Sedlo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6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>Šimková Dita, K.vary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130</v>
      </c>
      <c r="D86" s="181" t="s">
        <v>57</v>
      </c>
      <c r="E86" s="181" t="s">
        <v>53</v>
      </c>
      <c r="F86" s="181" t="s">
        <v>54</v>
      </c>
      <c r="G86" s="181" t="s">
        <v>131</v>
      </c>
      <c r="H86" s="181" t="s">
        <v>132</v>
      </c>
      <c r="I86" s="181" t="s">
        <v>133</v>
      </c>
      <c r="J86" s="181" t="s">
        <v>103</v>
      </c>
      <c r="K86" s="182" t="s">
        <v>134</v>
      </c>
      <c r="L86" s="183"/>
      <c r="M86" s="93" t="s">
        <v>19</v>
      </c>
      <c r="N86" s="94" t="s">
        <v>42</v>
      </c>
      <c r="O86" s="94" t="s">
        <v>135</v>
      </c>
      <c r="P86" s="94" t="s">
        <v>136</v>
      </c>
      <c r="Q86" s="94" t="s">
        <v>137</v>
      </c>
      <c r="R86" s="94" t="s">
        <v>138</v>
      </c>
      <c r="S86" s="94" t="s">
        <v>139</v>
      </c>
      <c r="T86" s="95" t="s">
        <v>140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141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P88+P108+P117+P123+P127+P132+P137+P146</f>
        <v>0</v>
      </c>
      <c r="Q87" s="97"/>
      <c r="R87" s="186">
        <f>R88+R108+R117+R123+R127+R132+R137+R146</f>
        <v>0</v>
      </c>
      <c r="S87" s="97"/>
      <c r="T87" s="187">
        <f>T88+T108+T117+T123+T127+T132+T137+T146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104</v>
      </c>
      <c r="BK87" s="188">
        <f>BK88+BK108+BK117+BK123+BK127+BK132+BK137+BK146</f>
        <v>0</v>
      </c>
    </row>
    <row r="88" s="12" customFormat="1" ht="25.92" customHeight="1">
      <c r="A88" s="12"/>
      <c r="B88" s="189"/>
      <c r="C88" s="190"/>
      <c r="D88" s="191" t="s">
        <v>71</v>
      </c>
      <c r="E88" s="192" t="s">
        <v>1462</v>
      </c>
      <c r="F88" s="192" t="s">
        <v>1827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SUM(P89:P107)</f>
        <v>0</v>
      </c>
      <c r="Q88" s="197"/>
      <c r="R88" s="198">
        <f>SUM(R89:R107)</f>
        <v>0</v>
      </c>
      <c r="S88" s="197"/>
      <c r="T88" s="199">
        <f>SUM(T89:T107)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80</v>
      </c>
      <c r="AT88" s="201" t="s">
        <v>71</v>
      </c>
      <c r="AU88" s="201" t="s">
        <v>72</v>
      </c>
      <c r="AY88" s="200" t="s">
        <v>144</v>
      </c>
      <c r="BK88" s="202">
        <f>SUM(BK89:BK107)</f>
        <v>0</v>
      </c>
    </row>
    <row r="89" s="2" customFormat="1" ht="14.4" customHeight="1">
      <c r="A89" s="39"/>
      <c r="B89" s="40"/>
      <c r="C89" s="256" t="s">
        <v>80</v>
      </c>
      <c r="D89" s="256" t="s">
        <v>305</v>
      </c>
      <c r="E89" s="257" t="s">
        <v>1828</v>
      </c>
      <c r="F89" s="258" t="s">
        <v>1829</v>
      </c>
      <c r="G89" s="259" t="s">
        <v>1161</v>
      </c>
      <c r="H89" s="260">
        <v>30</v>
      </c>
      <c r="I89" s="261"/>
      <c r="J89" s="262">
        <f>ROUND(I89*H89,2)</f>
        <v>0</v>
      </c>
      <c r="K89" s="258" t="s">
        <v>19</v>
      </c>
      <c r="L89" s="263"/>
      <c r="M89" s="264" t="s">
        <v>19</v>
      </c>
      <c r="N89" s="265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339</v>
      </c>
      <c r="AT89" s="216" t="s">
        <v>305</v>
      </c>
      <c r="AU89" s="216" t="s">
        <v>80</v>
      </c>
      <c r="AY89" s="18" t="s">
        <v>144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238</v>
      </c>
      <c r="BM89" s="216" t="s">
        <v>1830</v>
      </c>
    </row>
    <row r="90" s="2" customFormat="1" ht="19.8" customHeight="1">
      <c r="A90" s="39"/>
      <c r="B90" s="40"/>
      <c r="C90" s="256" t="s">
        <v>82</v>
      </c>
      <c r="D90" s="256" t="s">
        <v>305</v>
      </c>
      <c r="E90" s="257" t="s">
        <v>1831</v>
      </c>
      <c r="F90" s="258" t="s">
        <v>1832</v>
      </c>
      <c r="G90" s="259" t="s">
        <v>1161</v>
      </c>
      <c r="H90" s="260">
        <v>16</v>
      </c>
      <c r="I90" s="261"/>
      <c r="J90" s="262">
        <f>ROUND(I90*H90,2)</f>
        <v>0</v>
      </c>
      <c r="K90" s="258" t="s">
        <v>19</v>
      </c>
      <c r="L90" s="263"/>
      <c r="M90" s="264" t="s">
        <v>19</v>
      </c>
      <c r="N90" s="265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339</v>
      </c>
      <c r="AT90" s="216" t="s">
        <v>305</v>
      </c>
      <c r="AU90" s="216" t="s">
        <v>80</v>
      </c>
      <c r="AY90" s="18" t="s">
        <v>144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238</v>
      </c>
      <c r="BM90" s="216" t="s">
        <v>1833</v>
      </c>
    </row>
    <row r="91" s="2" customFormat="1" ht="14.4" customHeight="1">
      <c r="A91" s="39"/>
      <c r="B91" s="40"/>
      <c r="C91" s="256" t="s">
        <v>163</v>
      </c>
      <c r="D91" s="256" t="s">
        <v>305</v>
      </c>
      <c r="E91" s="257" t="s">
        <v>1834</v>
      </c>
      <c r="F91" s="258" t="s">
        <v>1835</v>
      </c>
      <c r="G91" s="259" t="s">
        <v>1161</v>
      </c>
      <c r="H91" s="260">
        <v>20</v>
      </c>
      <c r="I91" s="261"/>
      <c r="J91" s="262">
        <f>ROUND(I91*H91,2)</f>
        <v>0</v>
      </c>
      <c r="K91" s="258" t="s">
        <v>19</v>
      </c>
      <c r="L91" s="263"/>
      <c r="M91" s="264" t="s">
        <v>19</v>
      </c>
      <c r="N91" s="265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339</v>
      </c>
      <c r="AT91" s="216" t="s">
        <v>305</v>
      </c>
      <c r="AU91" s="216" t="s">
        <v>80</v>
      </c>
      <c r="AY91" s="18" t="s">
        <v>144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238</v>
      </c>
      <c r="BM91" s="216" t="s">
        <v>1836</v>
      </c>
    </row>
    <row r="92" s="2" customFormat="1" ht="14.4" customHeight="1">
      <c r="A92" s="39"/>
      <c r="B92" s="40"/>
      <c r="C92" s="256" t="s">
        <v>151</v>
      </c>
      <c r="D92" s="256" t="s">
        <v>305</v>
      </c>
      <c r="E92" s="257" t="s">
        <v>1837</v>
      </c>
      <c r="F92" s="258" t="s">
        <v>1838</v>
      </c>
      <c r="G92" s="259" t="s">
        <v>1161</v>
      </c>
      <c r="H92" s="260">
        <v>9</v>
      </c>
      <c r="I92" s="261"/>
      <c r="J92" s="262">
        <f>ROUND(I92*H92,2)</f>
        <v>0</v>
      </c>
      <c r="K92" s="258" t="s">
        <v>19</v>
      </c>
      <c r="L92" s="263"/>
      <c r="M92" s="264" t="s">
        <v>19</v>
      </c>
      <c r="N92" s="265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339</v>
      </c>
      <c r="AT92" s="216" t="s">
        <v>305</v>
      </c>
      <c r="AU92" s="216" t="s">
        <v>80</v>
      </c>
      <c r="AY92" s="18" t="s">
        <v>144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238</v>
      </c>
      <c r="BM92" s="216" t="s">
        <v>1839</v>
      </c>
    </row>
    <row r="93" s="2" customFormat="1" ht="14.4" customHeight="1">
      <c r="A93" s="39"/>
      <c r="B93" s="40"/>
      <c r="C93" s="256" t="s">
        <v>173</v>
      </c>
      <c r="D93" s="256" t="s">
        <v>305</v>
      </c>
      <c r="E93" s="257" t="s">
        <v>1840</v>
      </c>
      <c r="F93" s="258" t="s">
        <v>1841</v>
      </c>
      <c r="G93" s="259" t="s">
        <v>1161</v>
      </c>
      <c r="H93" s="260">
        <v>7</v>
      </c>
      <c r="I93" s="261"/>
      <c r="J93" s="262">
        <f>ROUND(I93*H93,2)</f>
        <v>0</v>
      </c>
      <c r="K93" s="258" t="s">
        <v>19</v>
      </c>
      <c r="L93" s="263"/>
      <c r="M93" s="264" t="s">
        <v>19</v>
      </c>
      <c r="N93" s="265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339</v>
      </c>
      <c r="AT93" s="216" t="s">
        <v>305</v>
      </c>
      <c r="AU93" s="216" t="s">
        <v>80</v>
      </c>
      <c r="AY93" s="18" t="s">
        <v>144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238</v>
      </c>
      <c r="BM93" s="216" t="s">
        <v>1842</v>
      </c>
    </row>
    <row r="94" s="2" customFormat="1" ht="14.4" customHeight="1">
      <c r="A94" s="39"/>
      <c r="B94" s="40"/>
      <c r="C94" s="256" t="s">
        <v>179</v>
      </c>
      <c r="D94" s="256" t="s">
        <v>305</v>
      </c>
      <c r="E94" s="257" t="s">
        <v>1843</v>
      </c>
      <c r="F94" s="258" t="s">
        <v>1844</v>
      </c>
      <c r="G94" s="259" t="s">
        <v>1161</v>
      </c>
      <c r="H94" s="260">
        <v>9</v>
      </c>
      <c r="I94" s="261"/>
      <c r="J94" s="262">
        <f>ROUND(I94*H94,2)</f>
        <v>0</v>
      </c>
      <c r="K94" s="258" t="s">
        <v>19</v>
      </c>
      <c r="L94" s="263"/>
      <c r="M94" s="264" t="s">
        <v>19</v>
      </c>
      <c r="N94" s="265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339</v>
      </c>
      <c r="AT94" s="216" t="s">
        <v>305</v>
      </c>
      <c r="AU94" s="216" t="s">
        <v>80</v>
      </c>
      <c r="AY94" s="18" t="s">
        <v>144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238</v>
      </c>
      <c r="BM94" s="216" t="s">
        <v>1845</v>
      </c>
    </row>
    <row r="95" s="2" customFormat="1" ht="14.4" customHeight="1">
      <c r="A95" s="39"/>
      <c r="B95" s="40"/>
      <c r="C95" s="256" t="s">
        <v>186</v>
      </c>
      <c r="D95" s="256" t="s">
        <v>305</v>
      </c>
      <c r="E95" s="257" t="s">
        <v>1846</v>
      </c>
      <c r="F95" s="258" t="s">
        <v>1847</v>
      </c>
      <c r="G95" s="259" t="s">
        <v>1161</v>
      </c>
      <c r="H95" s="260">
        <v>7</v>
      </c>
      <c r="I95" s="261"/>
      <c r="J95" s="262">
        <f>ROUND(I95*H95,2)</f>
        <v>0</v>
      </c>
      <c r="K95" s="258" t="s">
        <v>19</v>
      </c>
      <c r="L95" s="263"/>
      <c r="M95" s="264" t="s">
        <v>19</v>
      </c>
      <c r="N95" s="265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339</v>
      </c>
      <c r="AT95" s="216" t="s">
        <v>305</v>
      </c>
      <c r="AU95" s="216" t="s">
        <v>80</v>
      </c>
      <c r="AY95" s="18" t="s">
        <v>144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238</v>
      </c>
      <c r="BM95" s="216" t="s">
        <v>1848</v>
      </c>
    </row>
    <row r="96" s="2" customFormat="1" ht="40.2" customHeight="1">
      <c r="A96" s="39"/>
      <c r="B96" s="40"/>
      <c r="C96" s="205" t="s">
        <v>191</v>
      </c>
      <c r="D96" s="205" t="s">
        <v>146</v>
      </c>
      <c r="E96" s="206" t="s">
        <v>1849</v>
      </c>
      <c r="F96" s="207" t="s">
        <v>1850</v>
      </c>
      <c r="G96" s="208" t="s">
        <v>1161</v>
      </c>
      <c r="H96" s="209">
        <v>8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238</v>
      </c>
      <c r="AT96" s="216" t="s">
        <v>146</v>
      </c>
      <c r="AU96" s="216" t="s">
        <v>80</v>
      </c>
      <c r="AY96" s="18" t="s">
        <v>144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238</v>
      </c>
      <c r="BM96" s="216" t="s">
        <v>1851</v>
      </c>
    </row>
    <row r="97" s="2" customFormat="1" ht="22.2" customHeight="1">
      <c r="A97" s="39"/>
      <c r="B97" s="40"/>
      <c r="C97" s="205" t="s">
        <v>197</v>
      </c>
      <c r="D97" s="205" t="s">
        <v>146</v>
      </c>
      <c r="E97" s="206" t="s">
        <v>1852</v>
      </c>
      <c r="F97" s="207" t="s">
        <v>1853</v>
      </c>
      <c r="G97" s="208" t="s">
        <v>1161</v>
      </c>
      <c r="H97" s="209">
        <v>17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238</v>
      </c>
      <c r="AT97" s="216" t="s">
        <v>146</v>
      </c>
      <c r="AU97" s="216" t="s">
        <v>80</v>
      </c>
      <c r="AY97" s="18" t="s">
        <v>144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238</v>
      </c>
      <c r="BM97" s="216" t="s">
        <v>1854</v>
      </c>
    </row>
    <row r="98" s="2" customFormat="1" ht="14.4" customHeight="1">
      <c r="A98" s="39"/>
      <c r="B98" s="40"/>
      <c r="C98" s="205" t="s">
        <v>204</v>
      </c>
      <c r="D98" s="205" t="s">
        <v>146</v>
      </c>
      <c r="E98" s="206" t="s">
        <v>1855</v>
      </c>
      <c r="F98" s="207" t="s">
        <v>1856</v>
      </c>
      <c r="G98" s="208" t="s">
        <v>1161</v>
      </c>
      <c r="H98" s="209">
        <v>8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238</v>
      </c>
      <c r="AT98" s="216" t="s">
        <v>146</v>
      </c>
      <c r="AU98" s="216" t="s">
        <v>80</v>
      </c>
      <c r="AY98" s="18" t="s">
        <v>144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238</v>
      </c>
      <c r="BM98" s="216" t="s">
        <v>1857</v>
      </c>
    </row>
    <row r="99" s="2" customFormat="1" ht="14.4" customHeight="1">
      <c r="A99" s="39"/>
      <c r="B99" s="40"/>
      <c r="C99" s="205" t="s">
        <v>210</v>
      </c>
      <c r="D99" s="205" t="s">
        <v>146</v>
      </c>
      <c r="E99" s="206" t="s">
        <v>1858</v>
      </c>
      <c r="F99" s="207" t="s">
        <v>1859</v>
      </c>
      <c r="G99" s="208" t="s">
        <v>1161</v>
      </c>
      <c r="H99" s="209">
        <v>24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238</v>
      </c>
      <c r="AT99" s="216" t="s">
        <v>146</v>
      </c>
      <c r="AU99" s="216" t="s">
        <v>80</v>
      </c>
      <c r="AY99" s="18" t="s">
        <v>144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238</v>
      </c>
      <c r="BM99" s="216" t="s">
        <v>1860</v>
      </c>
    </row>
    <row r="100" s="2" customFormat="1" ht="40.2" customHeight="1">
      <c r="A100" s="39"/>
      <c r="B100" s="40"/>
      <c r="C100" s="205" t="s">
        <v>216</v>
      </c>
      <c r="D100" s="205" t="s">
        <v>146</v>
      </c>
      <c r="E100" s="206" t="s">
        <v>1861</v>
      </c>
      <c r="F100" s="207" t="s">
        <v>1862</v>
      </c>
      <c r="G100" s="208" t="s">
        <v>1161</v>
      </c>
      <c r="H100" s="209">
        <v>1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238</v>
      </c>
      <c r="AT100" s="216" t="s">
        <v>146</v>
      </c>
      <c r="AU100" s="216" t="s">
        <v>80</v>
      </c>
      <c r="AY100" s="18" t="s">
        <v>144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238</v>
      </c>
      <c r="BM100" s="216" t="s">
        <v>1863</v>
      </c>
    </row>
    <row r="101" s="2" customFormat="1" ht="40.2" customHeight="1">
      <c r="A101" s="39"/>
      <c r="B101" s="40"/>
      <c r="C101" s="205" t="s">
        <v>222</v>
      </c>
      <c r="D101" s="205" t="s">
        <v>146</v>
      </c>
      <c r="E101" s="206" t="s">
        <v>1864</v>
      </c>
      <c r="F101" s="207" t="s">
        <v>1865</v>
      </c>
      <c r="G101" s="208" t="s">
        <v>1161</v>
      </c>
      <c r="H101" s="209">
        <v>1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238</v>
      </c>
      <c r="AT101" s="216" t="s">
        <v>146</v>
      </c>
      <c r="AU101" s="216" t="s">
        <v>80</v>
      </c>
      <c r="AY101" s="18" t="s">
        <v>144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238</v>
      </c>
      <c r="BM101" s="216" t="s">
        <v>1866</v>
      </c>
    </row>
    <row r="102" s="2" customFormat="1" ht="22.2" customHeight="1">
      <c r="A102" s="39"/>
      <c r="B102" s="40"/>
      <c r="C102" s="205" t="s">
        <v>228</v>
      </c>
      <c r="D102" s="205" t="s">
        <v>146</v>
      </c>
      <c r="E102" s="206" t="s">
        <v>1867</v>
      </c>
      <c r="F102" s="207" t="s">
        <v>1868</v>
      </c>
      <c r="G102" s="208" t="s">
        <v>1161</v>
      </c>
      <c r="H102" s="209">
        <v>9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238</v>
      </c>
      <c r="AT102" s="216" t="s">
        <v>146</v>
      </c>
      <c r="AU102" s="216" t="s">
        <v>80</v>
      </c>
      <c r="AY102" s="18" t="s">
        <v>144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238</v>
      </c>
      <c r="BM102" s="216" t="s">
        <v>1869</v>
      </c>
    </row>
    <row r="103" s="2" customFormat="1" ht="34.8" customHeight="1">
      <c r="A103" s="39"/>
      <c r="B103" s="40"/>
      <c r="C103" s="205" t="s">
        <v>8</v>
      </c>
      <c r="D103" s="205" t="s">
        <v>146</v>
      </c>
      <c r="E103" s="206" t="s">
        <v>1870</v>
      </c>
      <c r="F103" s="207" t="s">
        <v>1871</v>
      </c>
      <c r="G103" s="208" t="s">
        <v>1161</v>
      </c>
      <c r="H103" s="209">
        <v>1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238</v>
      </c>
      <c r="AT103" s="216" t="s">
        <v>146</v>
      </c>
      <c r="AU103" s="216" t="s">
        <v>80</v>
      </c>
      <c r="AY103" s="18" t="s">
        <v>144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238</v>
      </c>
      <c r="BM103" s="216" t="s">
        <v>1872</v>
      </c>
    </row>
    <row r="104" s="2" customFormat="1" ht="81" customHeight="1">
      <c r="A104" s="39"/>
      <c r="B104" s="40"/>
      <c r="C104" s="205" t="s">
        <v>238</v>
      </c>
      <c r="D104" s="205" t="s">
        <v>146</v>
      </c>
      <c r="E104" s="206" t="s">
        <v>1873</v>
      </c>
      <c r="F104" s="207" t="s">
        <v>1874</v>
      </c>
      <c r="G104" s="208" t="s">
        <v>1161</v>
      </c>
      <c r="H104" s="209">
        <v>17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238</v>
      </c>
      <c r="AT104" s="216" t="s">
        <v>146</v>
      </c>
      <c r="AU104" s="216" t="s">
        <v>80</v>
      </c>
      <c r="AY104" s="18" t="s">
        <v>144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238</v>
      </c>
      <c r="BM104" s="216" t="s">
        <v>1875</v>
      </c>
    </row>
    <row r="105" s="2" customFormat="1" ht="60.6" customHeight="1">
      <c r="A105" s="39"/>
      <c r="B105" s="40"/>
      <c r="C105" s="205" t="s">
        <v>244</v>
      </c>
      <c r="D105" s="205" t="s">
        <v>146</v>
      </c>
      <c r="E105" s="206" t="s">
        <v>1876</v>
      </c>
      <c r="F105" s="207" t="s">
        <v>1877</v>
      </c>
      <c r="G105" s="208" t="s">
        <v>1161</v>
      </c>
      <c r="H105" s="209">
        <v>27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238</v>
      </c>
      <c r="AT105" s="216" t="s">
        <v>146</v>
      </c>
      <c r="AU105" s="216" t="s">
        <v>80</v>
      </c>
      <c r="AY105" s="18" t="s">
        <v>144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238</v>
      </c>
      <c r="BM105" s="216" t="s">
        <v>1878</v>
      </c>
    </row>
    <row r="106" s="2" customFormat="1" ht="14.4" customHeight="1">
      <c r="A106" s="39"/>
      <c r="B106" s="40"/>
      <c r="C106" s="205" t="s">
        <v>250</v>
      </c>
      <c r="D106" s="205" t="s">
        <v>146</v>
      </c>
      <c r="E106" s="206" t="s">
        <v>1879</v>
      </c>
      <c r="F106" s="207" t="s">
        <v>1880</v>
      </c>
      <c r="G106" s="208" t="s">
        <v>1161</v>
      </c>
      <c r="H106" s="209">
        <v>2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238</v>
      </c>
      <c r="AT106" s="216" t="s">
        <v>146</v>
      </c>
      <c r="AU106" s="216" t="s">
        <v>80</v>
      </c>
      <c r="AY106" s="18" t="s">
        <v>144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238</v>
      </c>
      <c r="BM106" s="216" t="s">
        <v>1881</v>
      </c>
    </row>
    <row r="107" s="2" customFormat="1" ht="14.4" customHeight="1">
      <c r="A107" s="39"/>
      <c r="B107" s="40"/>
      <c r="C107" s="205" t="s">
        <v>256</v>
      </c>
      <c r="D107" s="205" t="s">
        <v>146</v>
      </c>
      <c r="E107" s="206" t="s">
        <v>1882</v>
      </c>
      <c r="F107" s="207" t="s">
        <v>1883</v>
      </c>
      <c r="G107" s="208" t="s">
        <v>1161</v>
      </c>
      <c r="H107" s="209">
        <v>2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238</v>
      </c>
      <c r="AT107" s="216" t="s">
        <v>146</v>
      </c>
      <c r="AU107" s="216" t="s">
        <v>80</v>
      </c>
      <c r="AY107" s="18" t="s">
        <v>144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238</v>
      </c>
      <c r="BM107" s="216" t="s">
        <v>1884</v>
      </c>
    </row>
    <row r="108" s="12" customFormat="1" ht="25.92" customHeight="1">
      <c r="A108" s="12"/>
      <c r="B108" s="189"/>
      <c r="C108" s="190"/>
      <c r="D108" s="191" t="s">
        <v>71</v>
      </c>
      <c r="E108" s="192" t="s">
        <v>1488</v>
      </c>
      <c r="F108" s="192" t="s">
        <v>1611</v>
      </c>
      <c r="G108" s="190"/>
      <c r="H108" s="190"/>
      <c r="I108" s="193"/>
      <c r="J108" s="194">
        <f>BK108</f>
        <v>0</v>
      </c>
      <c r="K108" s="190"/>
      <c r="L108" s="195"/>
      <c r="M108" s="196"/>
      <c r="N108" s="197"/>
      <c r="O108" s="197"/>
      <c r="P108" s="198">
        <f>SUM(P109:P116)</f>
        <v>0</v>
      </c>
      <c r="Q108" s="197"/>
      <c r="R108" s="198">
        <f>SUM(R109:R116)</f>
        <v>0</v>
      </c>
      <c r="S108" s="197"/>
      <c r="T108" s="199">
        <f>SUM(T109:T116)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80</v>
      </c>
      <c r="AT108" s="201" t="s">
        <v>71</v>
      </c>
      <c r="AU108" s="201" t="s">
        <v>72</v>
      </c>
      <c r="AY108" s="200" t="s">
        <v>144</v>
      </c>
      <c r="BK108" s="202">
        <f>SUM(BK109:BK116)</f>
        <v>0</v>
      </c>
    </row>
    <row r="109" s="2" customFormat="1" ht="14.4" customHeight="1">
      <c r="A109" s="39"/>
      <c r="B109" s="40"/>
      <c r="C109" s="205" t="s">
        <v>267</v>
      </c>
      <c r="D109" s="205" t="s">
        <v>146</v>
      </c>
      <c r="E109" s="206" t="s">
        <v>1885</v>
      </c>
      <c r="F109" s="207" t="s">
        <v>1886</v>
      </c>
      <c r="G109" s="208" t="s">
        <v>1161</v>
      </c>
      <c r="H109" s="209">
        <v>30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238</v>
      </c>
      <c r="AT109" s="216" t="s">
        <v>146</v>
      </c>
      <c r="AU109" s="216" t="s">
        <v>80</v>
      </c>
      <c r="AY109" s="18" t="s">
        <v>144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238</v>
      </c>
      <c r="BM109" s="216" t="s">
        <v>1887</v>
      </c>
    </row>
    <row r="110" s="2" customFormat="1" ht="14.4" customHeight="1">
      <c r="A110" s="39"/>
      <c r="B110" s="40"/>
      <c r="C110" s="205" t="s">
        <v>7</v>
      </c>
      <c r="D110" s="205" t="s">
        <v>146</v>
      </c>
      <c r="E110" s="206" t="s">
        <v>1888</v>
      </c>
      <c r="F110" s="207" t="s">
        <v>1889</v>
      </c>
      <c r="G110" s="208" t="s">
        <v>1161</v>
      </c>
      <c r="H110" s="209">
        <v>20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238</v>
      </c>
      <c r="AT110" s="216" t="s">
        <v>146</v>
      </c>
      <c r="AU110" s="216" t="s">
        <v>80</v>
      </c>
      <c r="AY110" s="18" t="s">
        <v>144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238</v>
      </c>
      <c r="BM110" s="216" t="s">
        <v>1890</v>
      </c>
    </row>
    <row r="111" s="2" customFormat="1" ht="14.4" customHeight="1">
      <c r="A111" s="39"/>
      <c r="B111" s="40"/>
      <c r="C111" s="205" t="s">
        <v>279</v>
      </c>
      <c r="D111" s="205" t="s">
        <v>146</v>
      </c>
      <c r="E111" s="206" t="s">
        <v>1891</v>
      </c>
      <c r="F111" s="207" t="s">
        <v>1892</v>
      </c>
      <c r="G111" s="208" t="s">
        <v>1161</v>
      </c>
      <c r="H111" s="209">
        <v>16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238</v>
      </c>
      <c r="AT111" s="216" t="s">
        <v>146</v>
      </c>
      <c r="AU111" s="216" t="s">
        <v>80</v>
      </c>
      <c r="AY111" s="18" t="s">
        <v>144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238</v>
      </c>
      <c r="BM111" s="216" t="s">
        <v>1893</v>
      </c>
    </row>
    <row r="112" s="2" customFormat="1" ht="14.4" customHeight="1">
      <c r="A112" s="39"/>
      <c r="B112" s="40"/>
      <c r="C112" s="205" t="s">
        <v>285</v>
      </c>
      <c r="D112" s="205" t="s">
        <v>146</v>
      </c>
      <c r="E112" s="206" t="s">
        <v>1894</v>
      </c>
      <c r="F112" s="207" t="s">
        <v>1895</v>
      </c>
      <c r="G112" s="208" t="s">
        <v>1161</v>
      </c>
      <c r="H112" s="209">
        <v>3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238</v>
      </c>
      <c r="AT112" s="216" t="s">
        <v>146</v>
      </c>
      <c r="AU112" s="216" t="s">
        <v>80</v>
      </c>
      <c r="AY112" s="18" t="s">
        <v>144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238</v>
      </c>
      <c r="BM112" s="216" t="s">
        <v>1896</v>
      </c>
    </row>
    <row r="113" s="2" customFormat="1" ht="14.4" customHeight="1">
      <c r="A113" s="39"/>
      <c r="B113" s="40"/>
      <c r="C113" s="205" t="s">
        <v>291</v>
      </c>
      <c r="D113" s="205" t="s">
        <v>146</v>
      </c>
      <c r="E113" s="206" t="s">
        <v>1897</v>
      </c>
      <c r="F113" s="207" t="s">
        <v>1838</v>
      </c>
      <c r="G113" s="208" t="s">
        <v>1161</v>
      </c>
      <c r="H113" s="209">
        <v>9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238</v>
      </c>
      <c r="AT113" s="216" t="s">
        <v>146</v>
      </c>
      <c r="AU113" s="216" t="s">
        <v>80</v>
      </c>
      <c r="AY113" s="18" t="s">
        <v>144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238</v>
      </c>
      <c r="BM113" s="216" t="s">
        <v>1898</v>
      </c>
    </row>
    <row r="114" s="2" customFormat="1" ht="14.4" customHeight="1">
      <c r="A114" s="39"/>
      <c r="B114" s="40"/>
      <c r="C114" s="205" t="s">
        <v>298</v>
      </c>
      <c r="D114" s="205" t="s">
        <v>146</v>
      </c>
      <c r="E114" s="206" t="s">
        <v>1899</v>
      </c>
      <c r="F114" s="207" t="s">
        <v>1844</v>
      </c>
      <c r="G114" s="208" t="s">
        <v>1161</v>
      </c>
      <c r="H114" s="209">
        <v>9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238</v>
      </c>
      <c r="AT114" s="216" t="s">
        <v>146</v>
      </c>
      <c r="AU114" s="216" t="s">
        <v>80</v>
      </c>
      <c r="AY114" s="18" t="s">
        <v>144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238</v>
      </c>
      <c r="BM114" s="216" t="s">
        <v>1900</v>
      </c>
    </row>
    <row r="115" s="2" customFormat="1" ht="14.4" customHeight="1">
      <c r="A115" s="39"/>
      <c r="B115" s="40"/>
      <c r="C115" s="205" t="s">
        <v>304</v>
      </c>
      <c r="D115" s="205" t="s">
        <v>146</v>
      </c>
      <c r="E115" s="206" t="s">
        <v>1901</v>
      </c>
      <c r="F115" s="207" t="s">
        <v>1841</v>
      </c>
      <c r="G115" s="208" t="s">
        <v>1161</v>
      </c>
      <c r="H115" s="209">
        <v>7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238</v>
      </c>
      <c r="AT115" s="216" t="s">
        <v>146</v>
      </c>
      <c r="AU115" s="216" t="s">
        <v>80</v>
      </c>
      <c r="AY115" s="18" t="s">
        <v>144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238</v>
      </c>
      <c r="BM115" s="216" t="s">
        <v>1902</v>
      </c>
    </row>
    <row r="116" s="2" customFormat="1" ht="14.4" customHeight="1">
      <c r="A116" s="39"/>
      <c r="B116" s="40"/>
      <c r="C116" s="205" t="s">
        <v>309</v>
      </c>
      <c r="D116" s="205" t="s">
        <v>146</v>
      </c>
      <c r="E116" s="206" t="s">
        <v>1903</v>
      </c>
      <c r="F116" s="207" t="s">
        <v>1847</v>
      </c>
      <c r="G116" s="208" t="s">
        <v>1161</v>
      </c>
      <c r="H116" s="209">
        <v>7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238</v>
      </c>
      <c r="AT116" s="216" t="s">
        <v>146</v>
      </c>
      <c r="AU116" s="216" t="s">
        <v>80</v>
      </c>
      <c r="AY116" s="18" t="s">
        <v>144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238</v>
      </c>
      <c r="BM116" s="216" t="s">
        <v>1904</v>
      </c>
    </row>
    <row r="117" s="12" customFormat="1" ht="25.92" customHeight="1">
      <c r="A117" s="12"/>
      <c r="B117" s="189"/>
      <c r="C117" s="190"/>
      <c r="D117" s="191" t="s">
        <v>71</v>
      </c>
      <c r="E117" s="192" t="s">
        <v>1499</v>
      </c>
      <c r="F117" s="192" t="s">
        <v>1639</v>
      </c>
      <c r="G117" s="190"/>
      <c r="H117" s="190"/>
      <c r="I117" s="193"/>
      <c r="J117" s="194">
        <f>BK117</f>
        <v>0</v>
      </c>
      <c r="K117" s="190"/>
      <c r="L117" s="195"/>
      <c r="M117" s="196"/>
      <c r="N117" s="197"/>
      <c r="O117" s="197"/>
      <c r="P117" s="198">
        <f>SUM(P118:P122)</f>
        <v>0</v>
      </c>
      <c r="Q117" s="197"/>
      <c r="R117" s="198">
        <f>SUM(R118:R122)</f>
        <v>0</v>
      </c>
      <c r="S117" s="197"/>
      <c r="T117" s="199">
        <f>SUM(T118:T122)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80</v>
      </c>
      <c r="AT117" s="201" t="s">
        <v>71</v>
      </c>
      <c r="AU117" s="201" t="s">
        <v>72</v>
      </c>
      <c r="AY117" s="200" t="s">
        <v>144</v>
      </c>
      <c r="BK117" s="202">
        <f>SUM(BK118:BK122)</f>
        <v>0</v>
      </c>
    </row>
    <row r="118" s="2" customFormat="1" ht="14.4" customHeight="1">
      <c r="A118" s="39"/>
      <c r="B118" s="40"/>
      <c r="C118" s="256" t="s">
        <v>315</v>
      </c>
      <c r="D118" s="256" t="s">
        <v>305</v>
      </c>
      <c r="E118" s="257" t="s">
        <v>1646</v>
      </c>
      <c r="F118" s="258" t="s">
        <v>1647</v>
      </c>
      <c r="G118" s="259" t="s">
        <v>1161</v>
      </c>
      <c r="H118" s="260">
        <v>20</v>
      </c>
      <c r="I118" s="261"/>
      <c r="J118" s="262">
        <f>ROUND(I118*H118,2)</f>
        <v>0</v>
      </c>
      <c r="K118" s="258" t="s">
        <v>19</v>
      </c>
      <c r="L118" s="263"/>
      <c r="M118" s="264" t="s">
        <v>19</v>
      </c>
      <c r="N118" s="265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339</v>
      </c>
      <c r="AT118" s="216" t="s">
        <v>305</v>
      </c>
      <c r="AU118" s="216" t="s">
        <v>80</v>
      </c>
      <c r="AY118" s="18" t="s">
        <v>144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238</v>
      </c>
      <c r="BM118" s="216" t="s">
        <v>1905</v>
      </c>
    </row>
    <row r="119" s="2" customFormat="1" ht="14.4" customHeight="1">
      <c r="A119" s="39"/>
      <c r="B119" s="40"/>
      <c r="C119" s="256" t="s">
        <v>321</v>
      </c>
      <c r="D119" s="256" t="s">
        <v>305</v>
      </c>
      <c r="E119" s="257" t="s">
        <v>1906</v>
      </c>
      <c r="F119" s="258" t="s">
        <v>1907</v>
      </c>
      <c r="G119" s="259" t="s">
        <v>1161</v>
      </c>
      <c r="H119" s="260">
        <v>68</v>
      </c>
      <c r="I119" s="261"/>
      <c r="J119" s="262">
        <f>ROUND(I119*H119,2)</f>
        <v>0</v>
      </c>
      <c r="K119" s="258" t="s">
        <v>19</v>
      </c>
      <c r="L119" s="263"/>
      <c r="M119" s="264" t="s">
        <v>19</v>
      </c>
      <c r="N119" s="265" t="s">
        <v>43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339</v>
      </c>
      <c r="AT119" s="216" t="s">
        <v>305</v>
      </c>
      <c r="AU119" s="216" t="s">
        <v>80</v>
      </c>
      <c r="AY119" s="18" t="s">
        <v>144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238</v>
      </c>
      <c r="BM119" s="216" t="s">
        <v>1908</v>
      </c>
    </row>
    <row r="120" s="2" customFormat="1" ht="14.4" customHeight="1">
      <c r="A120" s="39"/>
      <c r="B120" s="40"/>
      <c r="C120" s="256" t="s">
        <v>326</v>
      </c>
      <c r="D120" s="256" t="s">
        <v>305</v>
      </c>
      <c r="E120" s="257" t="s">
        <v>1655</v>
      </c>
      <c r="F120" s="258" t="s">
        <v>1656</v>
      </c>
      <c r="G120" s="259" t="s">
        <v>436</v>
      </c>
      <c r="H120" s="260">
        <v>50</v>
      </c>
      <c r="I120" s="261"/>
      <c r="J120" s="262">
        <f>ROUND(I120*H120,2)</f>
        <v>0</v>
      </c>
      <c r="K120" s="258" t="s">
        <v>19</v>
      </c>
      <c r="L120" s="263"/>
      <c r="M120" s="264" t="s">
        <v>19</v>
      </c>
      <c r="N120" s="265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339</v>
      </c>
      <c r="AT120" s="216" t="s">
        <v>305</v>
      </c>
      <c r="AU120" s="216" t="s">
        <v>80</v>
      </c>
      <c r="AY120" s="18" t="s">
        <v>144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238</v>
      </c>
      <c r="BM120" s="216" t="s">
        <v>1909</v>
      </c>
    </row>
    <row r="121" s="2" customFormat="1" ht="14.4" customHeight="1">
      <c r="A121" s="39"/>
      <c r="B121" s="40"/>
      <c r="C121" s="256" t="s">
        <v>333</v>
      </c>
      <c r="D121" s="256" t="s">
        <v>305</v>
      </c>
      <c r="E121" s="257" t="s">
        <v>1658</v>
      </c>
      <c r="F121" s="258" t="s">
        <v>1910</v>
      </c>
      <c r="G121" s="259" t="s">
        <v>436</v>
      </c>
      <c r="H121" s="260">
        <v>2500</v>
      </c>
      <c r="I121" s="261"/>
      <c r="J121" s="262">
        <f>ROUND(I121*H121,2)</f>
        <v>0</v>
      </c>
      <c r="K121" s="258" t="s">
        <v>19</v>
      </c>
      <c r="L121" s="263"/>
      <c r="M121" s="264" t="s">
        <v>19</v>
      </c>
      <c r="N121" s="265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339</v>
      </c>
      <c r="AT121" s="216" t="s">
        <v>305</v>
      </c>
      <c r="AU121" s="216" t="s">
        <v>80</v>
      </c>
      <c r="AY121" s="18" t="s">
        <v>144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238</v>
      </c>
      <c r="BM121" s="216" t="s">
        <v>1911</v>
      </c>
    </row>
    <row r="122" s="2" customFormat="1" ht="22.2" customHeight="1">
      <c r="A122" s="39"/>
      <c r="B122" s="40"/>
      <c r="C122" s="205" t="s">
        <v>339</v>
      </c>
      <c r="D122" s="205" t="s">
        <v>146</v>
      </c>
      <c r="E122" s="206" t="s">
        <v>1912</v>
      </c>
      <c r="F122" s="207" t="s">
        <v>1913</v>
      </c>
      <c r="G122" s="208" t="s">
        <v>1161</v>
      </c>
      <c r="H122" s="209">
        <v>8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238</v>
      </c>
      <c r="AT122" s="216" t="s">
        <v>146</v>
      </c>
      <c r="AU122" s="216" t="s">
        <v>80</v>
      </c>
      <c r="AY122" s="18" t="s">
        <v>144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238</v>
      </c>
      <c r="BM122" s="216" t="s">
        <v>1914</v>
      </c>
    </row>
    <row r="123" s="12" customFormat="1" ht="25.92" customHeight="1">
      <c r="A123" s="12"/>
      <c r="B123" s="189"/>
      <c r="C123" s="190"/>
      <c r="D123" s="191" t="s">
        <v>71</v>
      </c>
      <c r="E123" s="192" t="s">
        <v>1513</v>
      </c>
      <c r="F123" s="192" t="s">
        <v>1664</v>
      </c>
      <c r="G123" s="190"/>
      <c r="H123" s="190"/>
      <c r="I123" s="193"/>
      <c r="J123" s="194">
        <f>BK123</f>
        <v>0</v>
      </c>
      <c r="K123" s="190"/>
      <c r="L123" s="195"/>
      <c r="M123" s="196"/>
      <c r="N123" s="197"/>
      <c r="O123" s="197"/>
      <c r="P123" s="198">
        <f>SUM(P124:P126)</f>
        <v>0</v>
      </c>
      <c r="Q123" s="197"/>
      <c r="R123" s="198">
        <f>SUM(R124:R126)</f>
        <v>0</v>
      </c>
      <c r="S123" s="197"/>
      <c r="T123" s="199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80</v>
      </c>
      <c r="AT123" s="201" t="s">
        <v>71</v>
      </c>
      <c r="AU123" s="201" t="s">
        <v>72</v>
      </c>
      <c r="AY123" s="200" t="s">
        <v>144</v>
      </c>
      <c r="BK123" s="202">
        <f>SUM(BK124:BK126)</f>
        <v>0</v>
      </c>
    </row>
    <row r="124" s="2" customFormat="1" ht="14.4" customHeight="1">
      <c r="A124" s="39"/>
      <c r="B124" s="40"/>
      <c r="C124" s="205" t="s">
        <v>347</v>
      </c>
      <c r="D124" s="205" t="s">
        <v>146</v>
      </c>
      <c r="E124" s="206" t="s">
        <v>1668</v>
      </c>
      <c r="F124" s="207" t="s">
        <v>1669</v>
      </c>
      <c r="G124" s="208" t="s">
        <v>1161</v>
      </c>
      <c r="H124" s="209">
        <v>2800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238</v>
      </c>
      <c r="AT124" s="216" t="s">
        <v>146</v>
      </c>
      <c r="AU124" s="216" t="s">
        <v>80</v>
      </c>
      <c r="AY124" s="18" t="s">
        <v>144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238</v>
      </c>
      <c r="BM124" s="216" t="s">
        <v>1915</v>
      </c>
    </row>
    <row r="125" s="2" customFormat="1" ht="14.4" customHeight="1">
      <c r="A125" s="39"/>
      <c r="B125" s="40"/>
      <c r="C125" s="205" t="s">
        <v>353</v>
      </c>
      <c r="D125" s="205" t="s">
        <v>146</v>
      </c>
      <c r="E125" s="206" t="s">
        <v>1916</v>
      </c>
      <c r="F125" s="207" t="s">
        <v>1917</v>
      </c>
      <c r="G125" s="208" t="s">
        <v>1161</v>
      </c>
      <c r="H125" s="209">
        <v>20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238</v>
      </c>
      <c r="AT125" s="216" t="s">
        <v>146</v>
      </c>
      <c r="AU125" s="216" t="s">
        <v>80</v>
      </c>
      <c r="AY125" s="18" t="s">
        <v>144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238</v>
      </c>
      <c r="BM125" s="216" t="s">
        <v>1918</v>
      </c>
    </row>
    <row r="126" s="2" customFormat="1" ht="14.4" customHeight="1">
      <c r="A126" s="39"/>
      <c r="B126" s="40"/>
      <c r="C126" s="205" t="s">
        <v>362</v>
      </c>
      <c r="D126" s="205" t="s">
        <v>146</v>
      </c>
      <c r="E126" s="206" t="s">
        <v>1671</v>
      </c>
      <c r="F126" s="207" t="s">
        <v>1672</v>
      </c>
      <c r="G126" s="208" t="s">
        <v>1161</v>
      </c>
      <c r="H126" s="209">
        <v>80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238</v>
      </c>
      <c r="AT126" s="216" t="s">
        <v>146</v>
      </c>
      <c r="AU126" s="216" t="s">
        <v>80</v>
      </c>
      <c r="AY126" s="18" t="s">
        <v>144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238</v>
      </c>
      <c r="BM126" s="216" t="s">
        <v>1919</v>
      </c>
    </row>
    <row r="127" s="12" customFormat="1" ht="25.92" customHeight="1">
      <c r="A127" s="12"/>
      <c r="B127" s="189"/>
      <c r="C127" s="190"/>
      <c r="D127" s="191" t="s">
        <v>71</v>
      </c>
      <c r="E127" s="192" t="s">
        <v>1531</v>
      </c>
      <c r="F127" s="192" t="s">
        <v>1685</v>
      </c>
      <c r="G127" s="190"/>
      <c r="H127" s="190"/>
      <c r="I127" s="193"/>
      <c r="J127" s="194">
        <f>BK127</f>
        <v>0</v>
      </c>
      <c r="K127" s="190"/>
      <c r="L127" s="195"/>
      <c r="M127" s="196"/>
      <c r="N127" s="197"/>
      <c r="O127" s="197"/>
      <c r="P127" s="198">
        <f>SUM(P128:P131)</f>
        <v>0</v>
      </c>
      <c r="Q127" s="197"/>
      <c r="R127" s="198">
        <f>SUM(R128:R131)</f>
        <v>0</v>
      </c>
      <c r="S127" s="197"/>
      <c r="T127" s="199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0" t="s">
        <v>80</v>
      </c>
      <c r="AT127" s="201" t="s">
        <v>71</v>
      </c>
      <c r="AU127" s="201" t="s">
        <v>72</v>
      </c>
      <c r="AY127" s="200" t="s">
        <v>144</v>
      </c>
      <c r="BK127" s="202">
        <f>SUM(BK128:BK131)</f>
        <v>0</v>
      </c>
    </row>
    <row r="128" s="2" customFormat="1" ht="22.2" customHeight="1">
      <c r="A128" s="39"/>
      <c r="B128" s="40"/>
      <c r="C128" s="256" t="s">
        <v>370</v>
      </c>
      <c r="D128" s="256" t="s">
        <v>305</v>
      </c>
      <c r="E128" s="257" t="s">
        <v>1920</v>
      </c>
      <c r="F128" s="258" t="s">
        <v>1921</v>
      </c>
      <c r="G128" s="259" t="s">
        <v>436</v>
      </c>
      <c r="H128" s="260">
        <v>6500</v>
      </c>
      <c r="I128" s="261"/>
      <c r="J128" s="262">
        <f>ROUND(I128*H128,2)</f>
        <v>0</v>
      </c>
      <c r="K128" s="258" t="s">
        <v>19</v>
      </c>
      <c r="L128" s="263"/>
      <c r="M128" s="264" t="s">
        <v>19</v>
      </c>
      <c r="N128" s="265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339</v>
      </c>
      <c r="AT128" s="216" t="s">
        <v>305</v>
      </c>
      <c r="AU128" s="216" t="s">
        <v>80</v>
      </c>
      <c r="AY128" s="18" t="s">
        <v>144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238</v>
      </c>
      <c r="BM128" s="216" t="s">
        <v>1922</v>
      </c>
    </row>
    <row r="129" s="2" customFormat="1" ht="14.4" customHeight="1">
      <c r="A129" s="39"/>
      <c r="B129" s="40"/>
      <c r="C129" s="256" t="s">
        <v>376</v>
      </c>
      <c r="D129" s="256" t="s">
        <v>305</v>
      </c>
      <c r="E129" s="257" t="s">
        <v>1710</v>
      </c>
      <c r="F129" s="258" t="s">
        <v>1711</v>
      </c>
      <c r="G129" s="259" t="s">
        <v>436</v>
      </c>
      <c r="H129" s="260">
        <v>250</v>
      </c>
      <c r="I129" s="261"/>
      <c r="J129" s="262">
        <f>ROUND(I129*H129,2)</f>
        <v>0</v>
      </c>
      <c r="K129" s="258" t="s">
        <v>19</v>
      </c>
      <c r="L129" s="263"/>
      <c r="M129" s="264" t="s">
        <v>19</v>
      </c>
      <c r="N129" s="265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339</v>
      </c>
      <c r="AT129" s="216" t="s">
        <v>305</v>
      </c>
      <c r="AU129" s="216" t="s">
        <v>80</v>
      </c>
      <c r="AY129" s="18" t="s">
        <v>144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238</v>
      </c>
      <c r="BM129" s="216" t="s">
        <v>1923</v>
      </c>
    </row>
    <row r="130" s="2" customFormat="1" ht="14.4" customHeight="1">
      <c r="A130" s="39"/>
      <c r="B130" s="40"/>
      <c r="C130" s="256" t="s">
        <v>382</v>
      </c>
      <c r="D130" s="256" t="s">
        <v>305</v>
      </c>
      <c r="E130" s="257" t="s">
        <v>1924</v>
      </c>
      <c r="F130" s="258" t="s">
        <v>1925</v>
      </c>
      <c r="G130" s="259" t="s">
        <v>436</v>
      </c>
      <c r="H130" s="260">
        <v>300</v>
      </c>
      <c r="I130" s="261"/>
      <c r="J130" s="262">
        <f>ROUND(I130*H130,2)</f>
        <v>0</v>
      </c>
      <c r="K130" s="258" t="s">
        <v>19</v>
      </c>
      <c r="L130" s="263"/>
      <c r="M130" s="264" t="s">
        <v>19</v>
      </c>
      <c r="N130" s="265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339</v>
      </c>
      <c r="AT130" s="216" t="s">
        <v>305</v>
      </c>
      <c r="AU130" s="216" t="s">
        <v>80</v>
      </c>
      <c r="AY130" s="18" t="s">
        <v>144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238</v>
      </c>
      <c r="BM130" s="216" t="s">
        <v>1926</v>
      </c>
    </row>
    <row r="131" s="2" customFormat="1" ht="14.4" customHeight="1">
      <c r="A131" s="39"/>
      <c r="B131" s="40"/>
      <c r="C131" s="256" t="s">
        <v>387</v>
      </c>
      <c r="D131" s="256" t="s">
        <v>305</v>
      </c>
      <c r="E131" s="257" t="s">
        <v>1927</v>
      </c>
      <c r="F131" s="258" t="s">
        <v>1928</v>
      </c>
      <c r="G131" s="259" t="s">
        <v>436</v>
      </c>
      <c r="H131" s="260">
        <v>300</v>
      </c>
      <c r="I131" s="261"/>
      <c r="J131" s="262">
        <f>ROUND(I131*H131,2)</f>
        <v>0</v>
      </c>
      <c r="K131" s="258" t="s">
        <v>19</v>
      </c>
      <c r="L131" s="263"/>
      <c r="M131" s="264" t="s">
        <v>19</v>
      </c>
      <c r="N131" s="265" t="s">
        <v>43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339</v>
      </c>
      <c r="AT131" s="216" t="s">
        <v>305</v>
      </c>
      <c r="AU131" s="216" t="s">
        <v>80</v>
      </c>
      <c r="AY131" s="18" t="s">
        <v>144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238</v>
      </c>
      <c r="BM131" s="216" t="s">
        <v>1929</v>
      </c>
    </row>
    <row r="132" s="12" customFormat="1" ht="25.92" customHeight="1">
      <c r="A132" s="12"/>
      <c r="B132" s="189"/>
      <c r="C132" s="190"/>
      <c r="D132" s="191" t="s">
        <v>71</v>
      </c>
      <c r="E132" s="192" t="s">
        <v>1713</v>
      </c>
      <c r="F132" s="192" t="s">
        <v>1714</v>
      </c>
      <c r="G132" s="190"/>
      <c r="H132" s="190"/>
      <c r="I132" s="193"/>
      <c r="J132" s="194">
        <f>BK132</f>
        <v>0</v>
      </c>
      <c r="K132" s="190"/>
      <c r="L132" s="195"/>
      <c r="M132" s="196"/>
      <c r="N132" s="197"/>
      <c r="O132" s="197"/>
      <c r="P132" s="198">
        <f>SUM(P133:P136)</f>
        <v>0</v>
      </c>
      <c r="Q132" s="197"/>
      <c r="R132" s="198">
        <f>SUM(R133:R136)</f>
        <v>0</v>
      </c>
      <c r="S132" s="197"/>
      <c r="T132" s="199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0" t="s">
        <v>80</v>
      </c>
      <c r="AT132" s="201" t="s">
        <v>71</v>
      </c>
      <c r="AU132" s="201" t="s">
        <v>72</v>
      </c>
      <c r="AY132" s="200" t="s">
        <v>144</v>
      </c>
      <c r="BK132" s="202">
        <f>SUM(BK133:BK136)</f>
        <v>0</v>
      </c>
    </row>
    <row r="133" s="2" customFormat="1" ht="14.4" customHeight="1">
      <c r="A133" s="39"/>
      <c r="B133" s="40"/>
      <c r="C133" s="205" t="s">
        <v>394</v>
      </c>
      <c r="D133" s="205" t="s">
        <v>146</v>
      </c>
      <c r="E133" s="206" t="s">
        <v>1710</v>
      </c>
      <c r="F133" s="207" t="s">
        <v>1930</v>
      </c>
      <c r="G133" s="208" t="s">
        <v>436</v>
      </c>
      <c r="H133" s="209">
        <v>250</v>
      </c>
      <c r="I133" s="210"/>
      <c r="J133" s="211">
        <f>ROUND(I133*H133,2)</f>
        <v>0</v>
      </c>
      <c r="K133" s="207" t="s">
        <v>19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238</v>
      </c>
      <c r="AT133" s="216" t="s">
        <v>146</v>
      </c>
      <c r="AU133" s="216" t="s">
        <v>80</v>
      </c>
      <c r="AY133" s="18" t="s">
        <v>144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238</v>
      </c>
      <c r="BM133" s="216" t="s">
        <v>1931</v>
      </c>
    </row>
    <row r="134" s="2" customFormat="1" ht="14.4" customHeight="1">
      <c r="A134" s="39"/>
      <c r="B134" s="40"/>
      <c r="C134" s="205" t="s">
        <v>402</v>
      </c>
      <c r="D134" s="205" t="s">
        <v>146</v>
      </c>
      <c r="E134" s="206" t="s">
        <v>1932</v>
      </c>
      <c r="F134" s="207" t="s">
        <v>1933</v>
      </c>
      <c r="G134" s="208" t="s">
        <v>436</v>
      </c>
      <c r="H134" s="209">
        <v>6500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238</v>
      </c>
      <c r="AT134" s="216" t="s">
        <v>146</v>
      </c>
      <c r="AU134" s="216" t="s">
        <v>80</v>
      </c>
      <c r="AY134" s="18" t="s">
        <v>144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238</v>
      </c>
      <c r="BM134" s="216" t="s">
        <v>1934</v>
      </c>
    </row>
    <row r="135" s="2" customFormat="1" ht="14.4" customHeight="1">
      <c r="A135" s="39"/>
      <c r="B135" s="40"/>
      <c r="C135" s="205" t="s">
        <v>408</v>
      </c>
      <c r="D135" s="205" t="s">
        <v>146</v>
      </c>
      <c r="E135" s="206" t="s">
        <v>1935</v>
      </c>
      <c r="F135" s="207" t="s">
        <v>1936</v>
      </c>
      <c r="G135" s="208" t="s">
        <v>436</v>
      </c>
      <c r="H135" s="209">
        <v>300</v>
      </c>
      <c r="I135" s="210"/>
      <c r="J135" s="211">
        <f>ROUND(I135*H135,2)</f>
        <v>0</v>
      </c>
      <c r="K135" s="207" t="s">
        <v>19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238</v>
      </c>
      <c r="AT135" s="216" t="s">
        <v>146</v>
      </c>
      <c r="AU135" s="216" t="s">
        <v>80</v>
      </c>
      <c r="AY135" s="18" t="s">
        <v>144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238</v>
      </c>
      <c r="BM135" s="216" t="s">
        <v>1937</v>
      </c>
    </row>
    <row r="136" s="2" customFormat="1" ht="22.2" customHeight="1">
      <c r="A136" s="39"/>
      <c r="B136" s="40"/>
      <c r="C136" s="205" t="s">
        <v>413</v>
      </c>
      <c r="D136" s="205" t="s">
        <v>146</v>
      </c>
      <c r="E136" s="206" t="s">
        <v>1938</v>
      </c>
      <c r="F136" s="207" t="s">
        <v>1939</v>
      </c>
      <c r="G136" s="208" t="s">
        <v>436</v>
      </c>
      <c r="H136" s="209">
        <v>300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238</v>
      </c>
      <c r="AT136" s="216" t="s">
        <v>146</v>
      </c>
      <c r="AU136" s="216" t="s">
        <v>80</v>
      </c>
      <c r="AY136" s="18" t="s">
        <v>144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238</v>
      </c>
      <c r="BM136" s="216" t="s">
        <v>1940</v>
      </c>
    </row>
    <row r="137" s="12" customFormat="1" ht="25.92" customHeight="1">
      <c r="A137" s="12"/>
      <c r="B137" s="189"/>
      <c r="C137" s="190"/>
      <c r="D137" s="191" t="s">
        <v>71</v>
      </c>
      <c r="E137" s="192" t="s">
        <v>1735</v>
      </c>
      <c r="F137" s="192" t="s">
        <v>1941</v>
      </c>
      <c r="G137" s="190"/>
      <c r="H137" s="190"/>
      <c r="I137" s="193"/>
      <c r="J137" s="194">
        <f>BK137</f>
        <v>0</v>
      </c>
      <c r="K137" s="190"/>
      <c r="L137" s="195"/>
      <c r="M137" s="196"/>
      <c r="N137" s="197"/>
      <c r="O137" s="197"/>
      <c r="P137" s="198">
        <f>SUM(P138:P145)</f>
        <v>0</v>
      </c>
      <c r="Q137" s="197"/>
      <c r="R137" s="198">
        <f>SUM(R138:R145)</f>
        <v>0</v>
      </c>
      <c r="S137" s="197"/>
      <c r="T137" s="199">
        <f>SUM(T138:T145)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0" t="s">
        <v>80</v>
      </c>
      <c r="AT137" s="201" t="s">
        <v>71</v>
      </c>
      <c r="AU137" s="201" t="s">
        <v>72</v>
      </c>
      <c r="AY137" s="200" t="s">
        <v>144</v>
      </c>
      <c r="BK137" s="202">
        <f>SUM(BK138:BK145)</f>
        <v>0</v>
      </c>
    </row>
    <row r="138" s="2" customFormat="1" ht="30" customHeight="1">
      <c r="A138" s="39"/>
      <c r="B138" s="40"/>
      <c r="C138" s="205" t="s">
        <v>418</v>
      </c>
      <c r="D138" s="205" t="s">
        <v>146</v>
      </c>
      <c r="E138" s="206" t="s">
        <v>1942</v>
      </c>
      <c r="F138" s="207" t="s">
        <v>1943</v>
      </c>
      <c r="G138" s="208" t="s">
        <v>1161</v>
      </c>
      <c r="H138" s="209">
        <v>1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238</v>
      </c>
      <c r="AT138" s="216" t="s">
        <v>146</v>
      </c>
      <c r="AU138" s="216" t="s">
        <v>80</v>
      </c>
      <c r="AY138" s="18" t="s">
        <v>144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238</v>
      </c>
      <c r="BM138" s="216" t="s">
        <v>1944</v>
      </c>
    </row>
    <row r="139" s="2" customFormat="1" ht="22.2" customHeight="1">
      <c r="A139" s="39"/>
      <c r="B139" s="40"/>
      <c r="C139" s="205" t="s">
        <v>423</v>
      </c>
      <c r="D139" s="205" t="s">
        <v>146</v>
      </c>
      <c r="E139" s="206" t="s">
        <v>1945</v>
      </c>
      <c r="F139" s="207" t="s">
        <v>1946</v>
      </c>
      <c r="G139" s="208" t="s">
        <v>1161</v>
      </c>
      <c r="H139" s="209">
        <v>1</v>
      </c>
      <c r="I139" s="210"/>
      <c r="J139" s="211">
        <f>ROUND(I139*H139,2)</f>
        <v>0</v>
      </c>
      <c r="K139" s="207" t="s">
        <v>19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238</v>
      </c>
      <c r="AT139" s="216" t="s">
        <v>146</v>
      </c>
      <c r="AU139" s="216" t="s">
        <v>80</v>
      </c>
      <c r="AY139" s="18" t="s">
        <v>144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238</v>
      </c>
      <c r="BM139" s="216" t="s">
        <v>1947</v>
      </c>
    </row>
    <row r="140" s="2" customFormat="1" ht="22.2" customHeight="1">
      <c r="A140" s="39"/>
      <c r="B140" s="40"/>
      <c r="C140" s="205" t="s">
        <v>428</v>
      </c>
      <c r="D140" s="205" t="s">
        <v>146</v>
      </c>
      <c r="E140" s="206" t="s">
        <v>1948</v>
      </c>
      <c r="F140" s="207" t="s">
        <v>1949</v>
      </c>
      <c r="G140" s="208" t="s">
        <v>1161</v>
      </c>
      <c r="H140" s="209">
        <v>1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238</v>
      </c>
      <c r="AT140" s="216" t="s">
        <v>146</v>
      </c>
      <c r="AU140" s="216" t="s">
        <v>80</v>
      </c>
      <c r="AY140" s="18" t="s">
        <v>144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238</v>
      </c>
      <c r="BM140" s="216" t="s">
        <v>1950</v>
      </c>
    </row>
    <row r="141" s="2" customFormat="1" ht="14.4" customHeight="1">
      <c r="A141" s="39"/>
      <c r="B141" s="40"/>
      <c r="C141" s="205" t="s">
        <v>433</v>
      </c>
      <c r="D141" s="205" t="s">
        <v>146</v>
      </c>
      <c r="E141" s="206" t="s">
        <v>1951</v>
      </c>
      <c r="F141" s="207" t="s">
        <v>1952</v>
      </c>
      <c r="G141" s="208" t="s">
        <v>1161</v>
      </c>
      <c r="H141" s="209">
        <v>86</v>
      </c>
      <c r="I141" s="210"/>
      <c r="J141" s="211">
        <f>ROUND(I141*H141,2)</f>
        <v>0</v>
      </c>
      <c r="K141" s="207" t="s">
        <v>19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238</v>
      </c>
      <c r="AT141" s="216" t="s">
        <v>146</v>
      </c>
      <c r="AU141" s="216" t="s">
        <v>80</v>
      </c>
      <c r="AY141" s="18" t="s">
        <v>144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238</v>
      </c>
      <c r="BM141" s="216" t="s">
        <v>1953</v>
      </c>
    </row>
    <row r="142" s="2" customFormat="1" ht="14.4" customHeight="1">
      <c r="A142" s="39"/>
      <c r="B142" s="40"/>
      <c r="C142" s="205" t="s">
        <v>439</v>
      </c>
      <c r="D142" s="205" t="s">
        <v>146</v>
      </c>
      <c r="E142" s="206" t="s">
        <v>1954</v>
      </c>
      <c r="F142" s="207" t="s">
        <v>1955</v>
      </c>
      <c r="G142" s="208" t="s">
        <v>1161</v>
      </c>
      <c r="H142" s="209">
        <v>30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238</v>
      </c>
      <c r="AT142" s="216" t="s">
        <v>146</v>
      </c>
      <c r="AU142" s="216" t="s">
        <v>80</v>
      </c>
      <c r="AY142" s="18" t="s">
        <v>144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238</v>
      </c>
      <c r="BM142" s="216" t="s">
        <v>1956</v>
      </c>
    </row>
    <row r="143" s="2" customFormat="1" ht="14.4" customHeight="1">
      <c r="A143" s="39"/>
      <c r="B143" s="40"/>
      <c r="C143" s="205" t="s">
        <v>444</v>
      </c>
      <c r="D143" s="205" t="s">
        <v>146</v>
      </c>
      <c r="E143" s="206" t="s">
        <v>1957</v>
      </c>
      <c r="F143" s="207" t="s">
        <v>1958</v>
      </c>
      <c r="G143" s="208" t="s">
        <v>1161</v>
      </c>
      <c r="H143" s="209">
        <v>86</v>
      </c>
      <c r="I143" s="210"/>
      <c r="J143" s="211">
        <f>ROUND(I143*H143,2)</f>
        <v>0</v>
      </c>
      <c r="K143" s="207" t="s">
        <v>19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238</v>
      </c>
      <c r="AT143" s="216" t="s">
        <v>146</v>
      </c>
      <c r="AU143" s="216" t="s">
        <v>80</v>
      </c>
      <c r="AY143" s="18" t="s">
        <v>144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238</v>
      </c>
      <c r="BM143" s="216" t="s">
        <v>1959</v>
      </c>
    </row>
    <row r="144" s="2" customFormat="1" ht="14.4" customHeight="1">
      <c r="A144" s="39"/>
      <c r="B144" s="40"/>
      <c r="C144" s="205" t="s">
        <v>450</v>
      </c>
      <c r="D144" s="205" t="s">
        <v>146</v>
      </c>
      <c r="E144" s="206" t="s">
        <v>1960</v>
      </c>
      <c r="F144" s="207" t="s">
        <v>1961</v>
      </c>
      <c r="G144" s="208" t="s">
        <v>1161</v>
      </c>
      <c r="H144" s="209">
        <v>86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238</v>
      </c>
      <c r="AT144" s="216" t="s">
        <v>146</v>
      </c>
      <c r="AU144" s="216" t="s">
        <v>80</v>
      </c>
      <c r="AY144" s="18" t="s">
        <v>144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238</v>
      </c>
      <c r="BM144" s="216" t="s">
        <v>1962</v>
      </c>
    </row>
    <row r="145" s="2" customFormat="1" ht="14.4" customHeight="1">
      <c r="A145" s="39"/>
      <c r="B145" s="40"/>
      <c r="C145" s="205" t="s">
        <v>456</v>
      </c>
      <c r="D145" s="205" t="s">
        <v>146</v>
      </c>
      <c r="E145" s="206" t="s">
        <v>1963</v>
      </c>
      <c r="F145" s="207" t="s">
        <v>1964</v>
      </c>
      <c r="G145" s="208" t="s">
        <v>1161</v>
      </c>
      <c r="H145" s="209">
        <v>1</v>
      </c>
      <c r="I145" s="210"/>
      <c r="J145" s="211">
        <f>ROUND(I145*H145,2)</f>
        <v>0</v>
      </c>
      <c r="K145" s="207" t="s">
        <v>19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238</v>
      </c>
      <c r="AT145" s="216" t="s">
        <v>146</v>
      </c>
      <c r="AU145" s="216" t="s">
        <v>80</v>
      </c>
      <c r="AY145" s="18" t="s">
        <v>144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238</v>
      </c>
      <c r="BM145" s="216" t="s">
        <v>1965</v>
      </c>
    </row>
    <row r="146" s="12" customFormat="1" ht="25.92" customHeight="1">
      <c r="A146" s="12"/>
      <c r="B146" s="189"/>
      <c r="C146" s="190"/>
      <c r="D146" s="191" t="s">
        <v>71</v>
      </c>
      <c r="E146" s="192" t="s">
        <v>1746</v>
      </c>
      <c r="F146" s="192" t="s">
        <v>1773</v>
      </c>
      <c r="G146" s="190"/>
      <c r="H146" s="190"/>
      <c r="I146" s="193"/>
      <c r="J146" s="194">
        <f>BK146</f>
        <v>0</v>
      </c>
      <c r="K146" s="190"/>
      <c r="L146" s="195"/>
      <c r="M146" s="196"/>
      <c r="N146" s="197"/>
      <c r="O146" s="197"/>
      <c r="P146" s="198">
        <f>SUM(P147:P162)</f>
        <v>0</v>
      </c>
      <c r="Q146" s="197"/>
      <c r="R146" s="198">
        <f>SUM(R147:R162)</f>
        <v>0</v>
      </c>
      <c r="S146" s="197"/>
      <c r="T146" s="199">
        <f>SUM(T147:T162)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0" t="s">
        <v>80</v>
      </c>
      <c r="AT146" s="201" t="s">
        <v>71</v>
      </c>
      <c r="AU146" s="201" t="s">
        <v>72</v>
      </c>
      <c r="AY146" s="200" t="s">
        <v>144</v>
      </c>
      <c r="BK146" s="202">
        <f>SUM(BK147:BK162)</f>
        <v>0</v>
      </c>
    </row>
    <row r="147" s="2" customFormat="1" ht="14.4" customHeight="1">
      <c r="A147" s="39"/>
      <c r="B147" s="40"/>
      <c r="C147" s="205" t="s">
        <v>462</v>
      </c>
      <c r="D147" s="205" t="s">
        <v>146</v>
      </c>
      <c r="E147" s="206" t="s">
        <v>1774</v>
      </c>
      <c r="F147" s="207" t="s">
        <v>1775</v>
      </c>
      <c r="G147" s="208" t="s">
        <v>436</v>
      </c>
      <c r="H147" s="209">
        <v>250</v>
      </c>
      <c r="I147" s="210"/>
      <c r="J147" s="211">
        <f>ROUND(I147*H147,2)</f>
        <v>0</v>
      </c>
      <c r="K147" s="207" t="s">
        <v>19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238</v>
      </c>
      <c r="AT147" s="216" t="s">
        <v>146</v>
      </c>
      <c r="AU147" s="216" t="s">
        <v>80</v>
      </c>
      <c r="AY147" s="18" t="s">
        <v>144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238</v>
      </c>
      <c r="BM147" s="216" t="s">
        <v>1966</v>
      </c>
    </row>
    <row r="148" s="2" customFormat="1" ht="14.4" customHeight="1">
      <c r="A148" s="39"/>
      <c r="B148" s="40"/>
      <c r="C148" s="205" t="s">
        <v>468</v>
      </c>
      <c r="D148" s="205" t="s">
        <v>146</v>
      </c>
      <c r="E148" s="206" t="s">
        <v>1777</v>
      </c>
      <c r="F148" s="207" t="s">
        <v>1778</v>
      </c>
      <c r="G148" s="208" t="s">
        <v>436</v>
      </c>
      <c r="H148" s="209">
        <v>350</v>
      </c>
      <c r="I148" s="210"/>
      <c r="J148" s="211">
        <f>ROUND(I148*H148,2)</f>
        <v>0</v>
      </c>
      <c r="K148" s="207" t="s">
        <v>19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238</v>
      </c>
      <c r="AT148" s="216" t="s">
        <v>146</v>
      </c>
      <c r="AU148" s="216" t="s">
        <v>80</v>
      </c>
      <c r="AY148" s="18" t="s">
        <v>144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238</v>
      </c>
      <c r="BM148" s="216" t="s">
        <v>1967</v>
      </c>
    </row>
    <row r="149" s="2" customFormat="1" ht="14.4" customHeight="1">
      <c r="A149" s="39"/>
      <c r="B149" s="40"/>
      <c r="C149" s="205" t="s">
        <v>474</v>
      </c>
      <c r="D149" s="205" t="s">
        <v>146</v>
      </c>
      <c r="E149" s="206" t="s">
        <v>1780</v>
      </c>
      <c r="F149" s="207" t="s">
        <v>1781</v>
      </c>
      <c r="G149" s="208" t="s">
        <v>1161</v>
      </c>
      <c r="H149" s="209">
        <v>80</v>
      </c>
      <c r="I149" s="210"/>
      <c r="J149" s="211">
        <f>ROUND(I149*H149,2)</f>
        <v>0</v>
      </c>
      <c r="K149" s="207" t="s">
        <v>19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238</v>
      </c>
      <c r="AT149" s="216" t="s">
        <v>146</v>
      </c>
      <c r="AU149" s="216" t="s">
        <v>80</v>
      </c>
      <c r="AY149" s="18" t="s">
        <v>144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238</v>
      </c>
      <c r="BM149" s="216" t="s">
        <v>1968</v>
      </c>
    </row>
    <row r="150" s="2" customFormat="1" ht="14.4" customHeight="1">
      <c r="A150" s="39"/>
      <c r="B150" s="40"/>
      <c r="C150" s="205" t="s">
        <v>479</v>
      </c>
      <c r="D150" s="205" t="s">
        <v>146</v>
      </c>
      <c r="E150" s="206" t="s">
        <v>1783</v>
      </c>
      <c r="F150" s="207" t="s">
        <v>1784</v>
      </c>
      <c r="G150" s="208" t="s">
        <v>1161</v>
      </c>
      <c r="H150" s="209">
        <v>75</v>
      </c>
      <c r="I150" s="210"/>
      <c r="J150" s="211">
        <f>ROUND(I150*H150,2)</f>
        <v>0</v>
      </c>
      <c r="K150" s="207" t="s">
        <v>19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238</v>
      </c>
      <c r="AT150" s="216" t="s">
        <v>146</v>
      </c>
      <c r="AU150" s="216" t="s">
        <v>80</v>
      </c>
      <c r="AY150" s="18" t="s">
        <v>144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238</v>
      </c>
      <c r="BM150" s="216" t="s">
        <v>1969</v>
      </c>
    </row>
    <row r="151" s="2" customFormat="1" ht="14.4" customHeight="1">
      <c r="A151" s="39"/>
      <c r="B151" s="40"/>
      <c r="C151" s="205" t="s">
        <v>485</v>
      </c>
      <c r="D151" s="205" t="s">
        <v>146</v>
      </c>
      <c r="E151" s="206" t="s">
        <v>1786</v>
      </c>
      <c r="F151" s="207" t="s">
        <v>1787</v>
      </c>
      <c r="G151" s="208" t="s">
        <v>436</v>
      </c>
      <c r="H151" s="209">
        <v>100</v>
      </c>
      <c r="I151" s="210"/>
      <c r="J151" s="211">
        <f>ROUND(I151*H151,2)</f>
        <v>0</v>
      </c>
      <c r="K151" s="207" t="s">
        <v>19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238</v>
      </c>
      <c r="AT151" s="216" t="s">
        <v>146</v>
      </c>
      <c r="AU151" s="216" t="s">
        <v>80</v>
      </c>
      <c r="AY151" s="18" t="s">
        <v>144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238</v>
      </c>
      <c r="BM151" s="216" t="s">
        <v>1970</v>
      </c>
    </row>
    <row r="152" s="2" customFormat="1" ht="19.8" customHeight="1">
      <c r="A152" s="39"/>
      <c r="B152" s="40"/>
      <c r="C152" s="205" t="s">
        <v>491</v>
      </c>
      <c r="D152" s="205" t="s">
        <v>146</v>
      </c>
      <c r="E152" s="206" t="s">
        <v>1789</v>
      </c>
      <c r="F152" s="207" t="s">
        <v>1790</v>
      </c>
      <c r="G152" s="208" t="s">
        <v>436</v>
      </c>
      <c r="H152" s="209">
        <v>80</v>
      </c>
      <c r="I152" s="210"/>
      <c r="J152" s="211">
        <f>ROUND(I152*H152,2)</f>
        <v>0</v>
      </c>
      <c r="K152" s="207" t="s">
        <v>19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238</v>
      </c>
      <c r="AT152" s="216" t="s">
        <v>146</v>
      </c>
      <c r="AU152" s="216" t="s">
        <v>80</v>
      </c>
      <c r="AY152" s="18" t="s">
        <v>144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238</v>
      </c>
      <c r="BM152" s="216" t="s">
        <v>1971</v>
      </c>
    </row>
    <row r="153" s="2" customFormat="1" ht="14.4" customHeight="1">
      <c r="A153" s="39"/>
      <c r="B153" s="40"/>
      <c r="C153" s="205" t="s">
        <v>497</v>
      </c>
      <c r="D153" s="205" t="s">
        <v>146</v>
      </c>
      <c r="E153" s="206" t="s">
        <v>1792</v>
      </c>
      <c r="F153" s="207" t="s">
        <v>1793</v>
      </c>
      <c r="G153" s="208" t="s">
        <v>1794</v>
      </c>
      <c r="H153" s="209">
        <v>110</v>
      </c>
      <c r="I153" s="210"/>
      <c r="J153" s="211">
        <f>ROUND(I153*H153,2)</f>
        <v>0</v>
      </c>
      <c r="K153" s="207" t="s">
        <v>19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238</v>
      </c>
      <c r="AT153" s="216" t="s">
        <v>146</v>
      </c>
      <c r="AU153" s="216" t="s">
        <v>80</v>
      </c>
      <c r="AY153" s="18" t="s">
        <v>144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238</v>
      </c>
      <c r="BM153" s="216" t="s">
        <v>1972</v>
      </c>
    </row>
    <row r="154" s="2" customFormat="1" ht="14.4" customHeight="1">
      <c r="A154" s="39"/>
      <c r="B154" s="40"/>
      <c r="C154" s="205" t="s">
        <v>503</v>
      </c>
      <c r="D154" s="205" t="s">
        <v>146</v>
      </c>
      <c r="E154" s="206" t="s">
        <v>1796</v>
      </c>
      <c r="F154" s="207" t="s">
        <v>1797</v>
      </c>
      <c r="G154" s="208" t="s">
        <v>436</v>
      </c>
      <c r="H154" s="209">
        <v>10</v>
      </c>
      <c r="I154" s="210"/>
      <c r="J154" s="211">
        <f>ROUND(I154*H154,2)</f>
        <v>0</v>
      </c>
      <c r="K154" s="207" t="s">
        <v>19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238</v>
      </c>
      <c r="AT154" s="216" t="s">
        <v>146</v>
      </c>
      <c r="AU154" s="216" t="s">
        <v>80</v>
      </c>
      <c r="AY154" s="18" t="s">
        <v>144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238</v>
      </c>
      <c r="BM154" s="216" t="s">
        <v>1973</v>
      </c>
    </row>
    <row r="155" s="2" customFormat="1" ht="14.4" customHeight="1">
      <c r="A155" s="39"/>
      <c r="B155" s="40"/>
      <c r="C155" s="205" t="s">
        <v>507</v>
      </c>
      <c r="D155" s="205" t="s">
        <v>146</v>
      </c>
      <c r="E155" s="206" t="s">
        <v>1799</v>
      </c>
      <c r="F155" s="207" t="s">
        <v>1800</v>
      </c>
      <c r="G155" s="208" t="s">
        <v>149</v>
      </c>
      <c r="H155" s="209">
        <v>250</v>
      </c>
      <c r="I155" s="210"/>
      <c r="J155" s="211">
        <f>ROUND(I155*H155,2)</f>
        <v>0</v>
      </c>
      <c r="K155" s="207" t="s">
        <v>19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238</v>
      </c>
      <c r="AT155" s="216" t="s">
        <v>146</v>
      </c>
      <c r="AU155" s="216" t="s">
        <v>80</v>
      </c>
      <c r="AY155" s="18" t="s">
        <v>144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238</v>
      </c>
      <c r="BM155" s="216" t="s">
        <v>1974</v>
      </c>
    </row>
    <row r="156" s="2" customFormat="1" ht="14.4" customHeight="1">
      <c r="A156" s="39"/>
      <c r="B156" s="40"/>
      <c r="C156" s="205" t="s">
        <v>513</v>
      </c>
      <c r="D156" s="205" t="s">
        <v>146</v>
      </c>
      <c r="E156" s="206" t="s">
        <v>1802</v>
      </c>
      <c r="F156" s="207" t="s">
        <v>1803</v>
      </c>
      <c r="G156" s="208" t="s">
        <v>149</v>
      </c>
      <c r="H156" s="209">
        <v>1</v>
      </c>
      <c r="I156" s="210"/>
      <c r="J156" s="211">
        <f>ROUND(I156*H156,2)</f>
        <v>0</v>
      </c>
      <c r="K156" s="207" t="s">
        <v>19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238</v>
      </c>
      <c r="AT156" s="216" t="s">
        <v>146</v>
      </c>
      <c r="AU156" s="216" t="s">
        <v>80</v>
      </c>
      <c r="AY156" s="18" t="s">
        <v>144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238</v>
      </c>
      <c r="BM156" s="216" t="s">
        <v>1975</v>
      </c>
    </row>
    <row r="157" s="2" customFormat="1" ht="14.4" customHeight="1">
      <c r="A157" s="39"/>
      <c r="B157" s="40"/>
      <c r="C157" s="205" t="s">
        <v>518</v>
      </c>
      <c r="D157" s="205" t="s">
        <v>146</v>
      </c>
      <c r="E157" s="206" t="s">
        <v>1805</v>
      </c>
      <c r="F157" s="207" t="s">
        <v>1806</v>
      </c>
      <c r="G157" s="208" t="s">
        <v>436</v>
      </c>
      <c r="H157" s="209">
        <v>350</v>
      </c>
      <c r="I157" s="210"/>
      <c r="J157" s="211">
        <f>ROUND(I157*H157,2)</f>
        <v>0</v>
      </c>
      <c r="K157" s="207" t="s">
        <v>19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238</v>
      </c>
      <c r="AT157" s="216" t="s">
        <v>146</v>
      </c>
      <c r="AU157" s="216" t="s">
        <v>80</v>
      </c>
      <c r="AY157" s="18" t="s">
        <v>144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238</v>
      </c>
      <c r="BM157" s="216" t="s">
        <v>1976</v>
      </c>
    </row>
    <row r="158" s="2" customFormat="1" ht="14.4" customHeight="1">
      <c r="A158" s="39"/>
      <c r="B158" s="40"/>
      <c r="C158" s="205" t="s">
        <v>524</v>
      </c>
      <c r="D158" s="205" t="s">
        <v>146</v>
      </c>
      <c r="E158" s="206" t="s">
        <v>1808</v>
      </c>
      <c r="F158" s="207" t="s">
        <v>1809</v>
      </c>
      <c r="G158" s="208" t="s">
        <v>436</v>
      </c>
      <c r="H158" s="209">
        <v>80</v>
      </c>
      <c r="I158" s="210"/>
      <c r="J158" s="211">
        <f>ROUND(I158*H158,2)</f>
        <v>0</v>
      </c>
      <c r="K158" s="207" t="s">
        <v>19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238</v>
      </c>
      <c r="AT158" s="216" t="s">
        <v>146</v>
      </c>
      <c r="AU158" s="216" t="s">
        <v>80</v>
      </c>
      <c r="AY158" s="18" t="s">
        <v>144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238</v>
      </c>
      <c r="BM158" s="216" t="s">
        <v>1977</v>
      </c>
    </row>
    <row r="159" s="2" customFormat="1" ht="14.4" customHeight="1">
      <c r="A159" s="39"/>
      <c r="B159" s="40"/>
      <c r="C159" s="205" t="s">
        <v>530</v>
      </c>
      <c r="D159" s="205" t="s">
        <v>146</v>
      </c>
      <c r="E159" s="206" t="s">
        <v>1811</v>
      </c>
      <c r="F159" s="207" t="s">
        <v>1812</v>
      </c>
      <c r="G159" s="208" t="s">
        <v>182</v>
      </c>
      <c r="H159" s="209">
        <v>2</v>
      </c>
      <c r="I159" s="210"/>
      <c r="J159" s="211">
        <f>ROUND(I159*H159,2)</f>
        <v>0</v>
      </c>
      <c r="K159" s="207" t="s">
        <v>19</v>
      </c>
      <c r="L159" s="45"/>
      <c r="M159" s="212" t="s">
        <v>19</v>
      </c>
      <c r="N159" s="213" t="s">
        <v>43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238</v>
      </c>
      <c r="AT159" s="216" t="s">
        <v>146</v>
      </c>
      <c r="AU159" s="216" t="s">
        <v>80</v>
      </c>
      <c r="AY159" s="18" t="s">
        <v>144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80</v>
      </c>
      <c r="BK159" s="217">
        <f>ROUND(I159*H159,2)</f>
        <v>0</v>
      </c>
      <c r="BL159" s="18" t="s">
        <v>238</v>
      </c>
      <c r="BM159" s="216" t="s">
        <v>1978</v>
      </c>
    </row>
    <row r="160" s="2" customFormat="1" ht="14.4" customHeight="1">
      <c r="A160" s="39"/>
      <c r="B160" s="40"/>
      <c r="C160" s="205" t="s">
        <v>536</v>
      </c>
      <c r="D160" s="205" t="s">
        <v>146</v>
      </c>
      <c r="E160" s="206" t="s">
        <v>1814</v>
      </c>
      <c r="F160" s="207" t="s">
        <v>1815</v>
      </c>
      <c r="G160" s="208" t="s">
        <v>182</v>
      </c>
      <c r="H160" s="209">
        <v>2</v>
      </c>
      <c r="I160" s="210"/>
      <c r="J160" s="211">
        <f>ROUND(I160*H160,2)</f>
        <v>0</v>
      </c>
      <c r="K160" s="207" t="s">
        <v>19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238</v>
      </c>
      <c r="AT160" s="216" t="s">
        <v>146</v>
      </c>
      <c r="AU160" s="216" t="s">
        <v>80</v>
      </c>
      <c r="AY160" s="18" t="s">
        <v>144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80</v>
      </c>
      <c r="BK160" s="217">
        <f>ROUND(I160*H160,2)</f>
        <v>0</v>
      </c>
      <c r="BL160" s="18" t="s">
        <v>238</v>
      </c>
      <c r="BM160" s="216" t="s">
        <v>1979</v>
      </c>
    </row>
    <row r="161" s="2" customFormat="1" ht="22.2" customHeight="1">
      <c r="A161" s="39"/>
      <c r="B161" s="40"/>
      <c r="C161" s="205" t="s">
        <v>541</v>
      </c>
      <c r="D161" s="205" t="s">
        <v>146</v>
      </c>
      <c r="E161" s="206" t="s">
        <v>1817</v>
      </c>
      <c r="F161" s="207" t="s">
        <v>1818</v>
      </c>
      <c r="G161" s="208" t="s">
        <v>182</v>
      </c>
      <c r="H161" s="209">
        <v>0.5</v>
      </c>
      <c r="I161" s="210"/>
      <c r="J161" s="211">
        <f>ROUND(I161*H161,2)</f>
        <v>0</v>
      </c>
      <c r="K161" s="207" t="s">
        <v>19</v>
      </c>
      <c r="L161" s="45"/>
      <c r="M161" s="212" t="s">
        <v>19</v>
      </c>
      <c r="N161" s="213" t="s">
        <v>43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238</v>
      </c>
      <c r="AT161" s="216" t="s">
        <v>146</v>
      </c>
      <c r="AU161" s="216" t="s">
        <v>80</v>
      </c>
      <c r="AY161" s="18" t="s">
        <v>144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80</v>
      </c>
      <c r="BK161" s="217">
        <f>ROUND(I161*H161,2)</f>
        <v>0</v>
      </c>
      <c r="BL161" s="18" t="s">
        <v>238</v>
      </c>
      <c r="BM161" s="216" t="s">
        <v>1980</v>
      </c>
    </row>
    <row r="162" s="2" customFormat="1" ht="14.4" customHeight="1">
      <c r="A162" s="39"/>
      <c r="B162" s="40"/>
      <c r="C162" s="205" t="s">
        <v>546</v>
      </c>
      <c r="D162" s="205" t="s">
        <v>146</v>
      </c>
      <c r="E162" s="206" t="s">
        <v>1820</v>
      </c>
      <c r="F162" s="207" t="s">
        <v>1821</v>
      </c>
      <c r="G162" s="208" t="s">
        <v>1161</v>
      </c>
      <c r="H162" s="209">
        <v>0.5</v>
      </c>
      <c r="I162" s="210"/>
      <c r="J162" s="211">
        <f>ROUND(I162*H162,2)</f>
        <v>0</v>
      </c>
      <c r="K162" s="207" t="s">
        <v>19</v>
      </c>
      <c r="L162" s="45"/>
      <c r="M162" s="267" t="s">
        <v>19</v>
      </c>
      <c r="N162" s="268" t="s">
        <v>43</v>
      </c>
      <c r="O162" s="269"/>
      <c r="P162" s="270">
        <f>O162*H162</f>
        <v>0</v>
      </c>
      <c r="Q162" s="270">
        <v>0</v>
      </c>
      <c r="R162" s="270">
        <f>Q162*H162</f>
        <v>0</v>
      </c>
      <c r="S162" s="270">
        <v>0</v>
      </c>
      <c r="T162" s="27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238</v>
      </c>
      <c r="AT162" s="216" t="s">
        <v>146</v>
      </c>
      <c r="AU162" s="216" t="s">
        <v>80</v>
      </c>
      <c r="AY162" s="18" t="s">
        <v>144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80</v>
      </c>
      <c r="BK162" s="217">
        <f>ROUND(I162*H162,2)</f>
        <v>0</v>
      </c>
      <c r="BL162" s="18" t="s">
        <v>238</v>
      </c>
      <c r="BM162" s="216" t="s">
        <v>1981</v>
      </c>
    </row>
    <row r="163" s="2" customFormat="1" ht="6.96" customHeight="1">
      <c r="A163" s="39"/>
      <c r="B163" s="60"/>
      <c r="C163" s="61"/>
      <c r="D163" s="61"/>
      <c r="E163" s="61"/>
      <c r="F163" s="61"/>
      <c r="G163" s="61"/>
      <c r="H163" s="61"/>
      <c r="I163" s="61"/>
      <c r="J163" s="61"/>
      <c r="K163" s="61"/>
      <c r="L163" s="45"/>
      <c r="M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</row>
  </sheetData>
  <sheetProtection sheet="1" autoFilter="0" formatColumns="0" formatRows="0" objects="1" scenarios="1" spinCount="100000" saltValue="/qr6n4cfDUuvK5ReQmDIY5/+ZlAaoTQOPVwXVuCuKhGwb/Mfw2+NVZO0+E50QQf8+wdfYx+aKgoDmIEMkv5MRQ==" hashValue="H8rYHAgAPvo0brgo9Kp//Icq4D5wfslfMTj6v9oaKNKeAAsrNHDoZfAwtYygbS963OzAt3G1boAMNzaE9OLBSA==" algorithmName="SHA-512" password="CC35"/>
  <autoFilter ref="C86:K16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4.4" customHeight="1">
      <c r="B7" s="21"/>
      <c r="E7" s="134" t="str">
        <f>'Rekapitulace stavby'!K6</f>
        <v>ZŠ Krušnohorská K.Vary -družina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36" t="s">
        <v>1982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5. 2. 2023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ROUND((SUM(BE82:BE91)),  2)</f>
        <v>0</v>
      </c>
      <c r="G33" s="39"/>
      <c r="H33" s="39"/>
      <c r="I33" s="149">
        <v>0.20999999999999999</v>
      </c>
      <c r="J33" s="148">
        <f>ROUND(((SUM(BE82:BE91))*I33),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ROUND((SUM(BF82:BF91)),  2)</f>
        <v>0</v>
      </c>
      <c r="G34" s="39"/>
      <c r="H34" s="39"/>
      <c r="I34" s="149">
        <v>0.14999999999999999</v>
      </c>
      <c r="J34" s="148">
        <f>ROUND(((SUM(BF82:BF91))*I34),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ROUND((SUM(BG82:BG91)),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ROUND((SUM(BH82:BH91)),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ROUND((SUM(BI82:BI91)),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4.4" customHeight="1">
      <c r="A48" s="39"/>
      <c r="B48" s="40"/>
      <c r="C48" s="41"/>
      <c r="D48" s="41"/>
      <c r="E48" s="161" t="str">
        <f>E7</f>
        <v>ZŠ Krušnohorská K.Vary -družina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6" customHeight="1">
      <c r="A50" s="39"/>
      <c r="B50" s="40"/>
      <c r="C50" s="41"/>
      <c r="D50" s="41"/>
      <c r="E50" s="70" t="str">
        <f>E9</f>
        <v>07 -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5. 2. 2023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6.4" customHeight="1">
      <c r="A54" s="39"/>
      <c r="B54" s="40"/>
      <c r="C54" s="33" t="s">
        <v>25</v>
      </c>
      <c r="D54" s="41"/>
      <c r="E54" s="41"/>
      <c r="F54" s="28" t="str">
        <f>E15</f>
        <v>Statutární město K.Vary</v>
      </c>
      <c r="G54" s="41"/>
      <c r="H54" s="41"/>
      <c r="I54" s="33" t="s">
        <v>31</v>
      </c>
      <c r="J54" s="37" t="str">
        <f>E21</f>
        <v>Anna Dindáková, Staré Sedlo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6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Šimková Dita, K.vary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1983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1984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1985</v>
      </c>
      <c r="E62" s="175"/>
      <c r="F62" s="175"/>
      <c r="G62" s="175"/>
      <c r="H62" s="175"/>
      <c r="I62" s="175"/>
      <c r="J62" s="176">
        <f>J89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129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4.4" customHeight="1">
      <c r="A72" s="39"/>
      <c r="B72" s="40"/>
      <c r="C72" s="41"/>
      <c r="D72" s="41"/>
      <c r="E72" s="161" t="str">
        <f>E7</f>
        <v>ZŠ Krušnohorská K.Vary -družina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99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5.6" customHeight="1">
      <c r="A74" s="39"/>
      <c r="B74" s="40"/>
      <c r="C74" s="41"/>
      <c r="D74" s="41"/>
      <c r="E74" s="70" t="str">
        <f>E9</f>
        <v>07 - Vedlejší rozpočtové náklady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33" t="s">
        <v>23</v>
      </c>
      <c r="J76" s="73" t="str">
        <f>IF(J12="","",J12)</f>
        <v>5. 2. 2023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6.4" customHeight="1">
      <c r="A78" s="39"/>
      <c r="B78" s="40"/>
      <c r="C78" s="33" t="s">
        <v>25</v>
      </c>
      <c r="D78" s="41"/>
      <c r="E78" s="41"/>
      <c r="F78" s="28" t="str">
        <f>E15</f>
        <v>Statutární město K.Vary</v>
      </c>
      <c r="G78" s="41"/>
      <c r="H78" s="41"/>
      <c r="I78" s="33" t="s">
        <v>31</v>
      </c>
      <c r="J78" s="37" t="str">
        <f>E21</f>
        <v>Anna Dindáková, Staré Sedlo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6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>Šimková Dita, K.vary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130</v>
      </c>
      <c r="D81" s="181" t="s">
        <v>57</v>
      </c>
      <c r="E81" s="181" t="s">
        <v>53</v>
      </c>
      <c r="F81" s="181" t="s">
        <v>54</v>
      </c>
      <c r="G81" s="181" t="s">
        <v>131</v>
      </c>
      <c r="H81" s="181" t="s">
        <v>132</v>
      </c>
      <c r="I81" s="181" t="s">
        <v>133</v>
      </c>
      <c r="J81" s="181" t="s">
        <v>103</v>
      </c>
      <c r="K81" s="182" t="s">
        <v>134</v>
      </c>
      <c r="L81" s="183"/>
      <c r="M81" s="93" t="s">
        <v>19</v>
      </c>
      <c r="N81" s="94" t="s">
        <v>42</v>
      </c>
      <c r="O81" s="94" t="s">
        <v>135</v>
      </c>
      <c r="P81" s="94" t="s">
        <v>136</v>
      </c>
      <c r="Q81" s="94" t="s">
        <v>137</v>
      </c>
      <c r="R81" s="94" t="s">
        <v>138</v>
      </c>
      <c r="S81" s="94" t="s">
        <v>139</v>
      </c>
      <c r="T81" s="95" t="s">
        <v>140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141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71</v>
      </c>
      <c r="AU82" s="18" t="s">
        <v>104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71</v>
      </c>
      <c r="E83" s="192" t="s">
        <v>1986</v>
      </c>
      <c r="F83" s="192" t="s">
        <v>96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P84+P89</f>
        <v>0</v>
      </c>
      <c r="Q83" s="197"/>
      <c r="R83" s="198">
        <f>R84+R89</f>
        <v>0</v>
      </c>
      <c r="S83" s="197"/>
      <c r="T83" s="199">
        <f>T84+T89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173</v>
      </c>
      <c r="AT83" s="201" t="s">
        <v>71</v>
      </c>
      <c r="AU83" s="201" t="s">
        <v>72</v>
      </c>
      <c r="AY83" s="200" t="s">
        <v>144</v>
      </c>
      <c r="BK83" s="202">
        <f>BK84+BK89</f>
        <v>0</v>
      </c>
    </row>
    <row r="84" s="12" customFormat="1" ht="22.8" customHeight="1">
      <c r="A84" s="12"/>
      <c r="B84" s="189"/>
      <c r="C84" s="190"/>
      <c r="D84" s="191" t="s">
        <v>71</v>
      </c>
      <c r="E84" s="203" t="s">
        <v>1987</v>
      </c>
      <c r="F84" s="203" t="s">
        <v>1988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SUM(P85:P88)</f>
        <v>0</v>
      </c>
      <c r="Q84" s="197"/>
      <c r="R84" s="198">
        <f>SUM(R85:R88)</f>
        <v>0</v>
      </c>
      <c r="S84" s="197"/>
      <c r="T84" s="199">
        <f>SUM(T85:T88)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173</v>
      </c>
      <c r="AT84" s="201" t="s">
        <v>71</v>
      </c>
      <c r="AU84" s="201" t="s">
        <v>80</v>
      </c>
      <c r="AY84" s="200" t="s">
        <v>144</v>
      </c>
      <c r="BK84" s="202">
        <f>SUM(BK85:BK88)</f>
        <v>0</v>
      </c>
    </row>
    <row r="85" s="2" customFormat="1" ht="14.4" customHeight="1">
      <c r="A85" s="39"/>
      <c r="B85" s="40"/>
      <c r="C85" s="205" t="s">
        <v>80</v>
      </c>
      <c r="D85" s="205" t="s">
        <v>146</v>
      </c>
      <c r="E85" s="206" t="s">
        <v>1989</v>
      </c>
      <c r="F85" s="207" t="s">
        <v>1990</v>
      </c>
      <c r="G85" s="208" t="s">
        <v>1538</v>
      </c>
      <c r="H85" s="209">
        <v>1</v>
      </c>
      <c r="I85" s="210"/>
      <c r="J85" s="211">
        <f>ROUND(I85*H85,2)</f>
        <v>0</v>
      </c>
      <c r="K85" s="207" t="s">
        <v>150</v>
      </c>
      <c r="L85" s="45"/>
      <c r="M85" s="212" t="s">
        <v>19</v>
      </c>
      <c r="N85" s="213" t="s">
        <v>43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1991</v>
      </c>
      <c r="AT85" s="216" t="s">
        <v>146</v>
      </c>
      <c r="AU85" s="216" t="s">
        <v>82</v>
      </c>
      <c r="AY85" s="18" t="s">
        <v>144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80</v>
      </c>
      <c r="BK85" s="217">
        <f>ROUND(I85*H85,2)</f>
        <v>0</v>
      </c>
      <c r="BL85" s="18" t="s">
        <v>1991</v>
      </c>
      <c r="BM85" s="216" t="s">
        <v>1992</v>
      </c>
    </row>
    <row r="86" s="2" customFormat="1">
      <c r="A86" s="39"/>
      <c r="B86" s="40"/>
      <c r="C86" s="41"/>
      <c r="D86" s="218" t="s">
        <v>153</v>
      </c>
      <c r="E86" s="41"/>
      <c r="F86" s="219" t="s">
        <v>1993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153</v>
      </c>
      <c r="AU86" s="18" t="s">
        <v>82</v>
      </c>
    </row>
    <row r="87" s="2" customFormat="1" ht="14.4" customHeight="1">
      <c r="A87" s="39"/>
      <c r="B87" s="40"/>
      <c r="C87" s="205" t="s">
        <v>82</v>
      </c>
      <c r="D87" s="205" t="s">
        <v>146</v>
      </c>
      <c r="E87" s="206" t="s">
        <v>1994</v>
      </c>
      <c r="F87" s="207" t="s">
        <v>1995</v>
      </c>
      <c r="G87" s="208" t="s">
        <v>1538</v>
      </c>
      <c r="H87" s="209">
        <v>1</v>
      </c>
      <c r="I87" s="210"/>
      <c r="J87" s="211">
        <f>ROUND(I87*H87,2)</f>
        <v>0</v>
      </c>
      <c r="K87" s="207" t="s">
        <v>150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1991</v>
      </c>
      <c r="AT87" s="216" t="s">
        <v>146</v>
      </c>
      <c r="AU87" s="216" t="s">
        <v>82</v>
      </c>
      <c r="AY87" s="18" t="s">
        <v>144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1991</v>
      </c>
      <c r="BM87" s="216" t="s">
        <v>1996</v>
      </c>
    </row>
    <row r="88" s="2" customFormat="1">
      <c r="A88" s="39"/>
      <c r="B88" s="40"/>
      <c r="C88" s="41"/>
      <c r="D88" s="218" t="s">
        <v>153</v>
      </c>
      <c r="E88" s="41"/>
      <c r="F88" s="219" t="s">
        <v>1997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153</v>
      </c>
      <c r="AU88" s="18" t="s">
        <v>82</v>
      </c>
    </row>
    <row r="89" s="12" customFormat="1" ht="22.8" customHeight="1">
      <c r="A89" s="12"/>
      <c r="B89" s="189"/>
      <c r="C89" s="190"/>
      <c r="D89" s="191" t="s">
        <v>71</v>
      </c>
      <c r="E89" s="203" t="s">
        <v>1998</v>
      </c>
      <c r="F89" s="203" t="s">
        <v>1999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SUM(P90:P91)</f>
        <v>0</v>
      </c>
      <c r="Q89" s="197"/>
      <c r="R89" s="198">
        <f>SUM(R90:R91)</f>
        <v>0</v>
      </c>
      <c r="S89" s="197"/>
      <c r="T89" s="199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173</v>
      </c>
      <c r="AT89" s="201" t="s">
        <v>71</v>
      </c>
      <c r="AU89" s="201" t="s">
        <v>80</v>
      </c>
      <c r="AY89" s="200" t="s">
        <v>144</v>
      </c>
      <c r="BK89" s="202">
        <f>SUM(BK90:BK91)</f>
        <v>0</v>
      </c>
    </row>
    <row r="90" s="2" customFormat="1" ht="14.4" customHeight="1">
      <c r="A90" s="39"/>
      <c r="B90" s="40"/>
      <c r="C90" s="205" t="s">
        <v>163</v>
      </c>
      <c r="D90" s="205" t="s">
        <v>146</v>
      </c>
      <c r="E90" s="206" t="s">
        <v>2000</v>
      </c>
      <c r="F90" s="207" t="s">
        <v>1999</v>
      </c>
      <c r="G90" s="208" t="s">
        <v>1538</v>
      </c>
      <c r="H90" s="209">
        <v>1</v>
      </c>
      <c r="I90" s="210"/>
      <c r="J90" s="211">
        <f>ROUND(I90*H90,2)</f>
        <v>0</v>
      </c>
      <c r="K90" s="207" t="s">
        <v>150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1991</v>
      </c>
      <c r="AT90" s="216" t="s">
        <v>146</v>
      </c>
      <c r="AU90" s="216" t="s">
        <v>82</v>
      </c>
      <c r="AY90" s="18" t="s">
        <v>144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1991</v>
      </c>
      <c r="BM90" s="216" t="s">
        <v>2001</v>
      </c>
    </row>
    <row r="91" s="2" customFormat="1">
      <c r="A91" s="39"/>
      <c r="B91" s="40"/>
      <c r="C91" s="41"/>
      <c r="D91" s="218" t="s">
        <v>153</v>
      </c>
      <c r="E91" s="41"/>
      <c r="F91" s="219" t="s">
        <v>2002</v>
      </c>
      <c r="G91" s="41"/>
      <c r="H91" s="41"/>
      <c r="I91" s="220"/>
      <c r="J91" s="41"/>
      <c r="K91" s="41"/>
      <c r="L91" s="45"/>
      <c r="M91" s="274"/>
      <c r="N91" s="275"/>
      <c r="O91" s="269"/>
      <c r="P91" s="269"/>
      <c r="Q91" s="269"/>
      <c r="R91" s="269"/>
      <c r="S91" s="269"/>
      <c r="T91" s="27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153</v>
      </c>
      <c r="AU91" s="18" t="s">
        <v>82</v>
      </c>
    </row>
    <row r="92" s="2" customFormat="1" ht="6.96" customHeight="1">
      <c r="A92" s="39"/>
      <c r="B92" s="60"/>
      <c r="C92" s="61"/>
      <c r="D92" s="61"/>
      <c r="E92" s="61"/>
      <c r="F92" s="61"/>
      <c r="G92" s="61"/>
      <c r="H92" s="61"/>
      <c r="I92" s="61"/>
      <c r="J92" s="61"/>
      <c r="K92" s="61"/>
      <c r="L92" s="45"/>
      <c r="M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</sheetData>
  <sheetProtection sheet="1" autoFilter="0" formatColumns="0" formatRows="0" objects="1" scenarios="1" spinCount="100000" saltValue="l1c4O64tziFAJFaMilDlWj8IetZtevuWCHJNNkjG7Pl+gBTcZeZqhzhDZBSgDV7IrcEE3PT+oyeEfBtaC+g95g==" hashValue="2btuW4yisIiIjvYM0kPK5RrdJrETB+9BNyqGn/J2aY7hFSk35YHnfEiNUbYDXGaEO0243/cqXTn5KWD1alIRuA==" algorithmName="SHA-512" password="CC35"/>
  <autoFilter ref="C81:K9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1/012002000"/>
    <hyperlink ref="F88" r:id="rId2" display="https://podminky.urs.cz/item/CS_URS_2023_01/013254000"/>
    <hyperlink ref="F91" r:id="rId3" display="https://podminky.urs.cz/item/CS_URS_2023_01/03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8125" style="277" customWidth="1"/>
    <col min="2" max="2" width="1.710938" style="277" customWidth="1"/>
    <col min="3" max="4" width="5.003906" style="277" customWidth="1"/>
    <col min="5" max="5" width="11.71094" style="277" customWidth="1"/>
    <col min="6" max="6" width="9.140625" style="277" customWidth="1"/>
    <col min="7" max="7" width="5.003906" style="277" customWidth="1"/>
    <col min="8" max="8" width="77.85156" style="277" customWidth="1"/>
    <col min="9" max="10" width="20.00391" style="277" customWidth="1"/>
    <col min="11" max="11" width="1.710938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6" customFormat="1" ht="45" customHeight="1">
      <c r="B3" s="281"/>
      <c r="C3" s="282" t="s">
        <v>2003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2004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2005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2006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2007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2008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2009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2010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2011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2012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2013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79</v>
      </c>
      <c r="F18" s="288" t="s">
        <v>2014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2015</v>
      </c>
      <c r="F19" s="288" t="s">
        <v>2016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2017</v>
      </c>
      <c r="F20" s="288" t="s">
        <v>2018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2019</v>
      </c>
      <c r="F21" s="288" t="s">
        <v>2020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2021</v>
      </c>
      <c r="F22" s="288" t="s">
        <v>2022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2023</v>
      </c>
      <c r="F23" s="288" t="s">
        <v>2024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2025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2026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2027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2028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2029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2030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2031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2032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2033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130</v>
      </c>
      <c r="F36" s="288"/>
      <c r="G36" s="288" t="s">
        <v>2034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2035</v>
      </c>
      <c r="F37" s="288"/>
      <c r="G37" s="288" t="s">
        <v>2036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53</v>
      </c>
      <c r="F38" s="288"/>
      <c r="G38" s="288" t="s">
        <v>2037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54</v>
      </c>
      <c r="F39" s="288"/>
      <c r="G39" s="288" t="s">
        <v>2038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131</v>
      </c>
      <c r="F40" s="288"/>
      <c r="G40" s="288" t="s">
        <v>2039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132</v>
      </c>
      <c r="F41" s="288"/>
      <c r="G41" s="288" t="s">
        <v>2040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2041</v>
      </c>
      <c r="F42" s="288"/>
      <c r="G42" s="288" t="s">
        <v>2042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2043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2044</v>
      </c>
      <c r="F44" s="288"/>
      <c r="G44" s="288" t="s">
        <v>2045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134</v>
      </c>
      <c r="F45" s="288"/>
      <c r="G45" s="288" t="s">
        <v>2046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2047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2048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2049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2050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2051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2052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2053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2054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2055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2056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2057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2058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2059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2060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2061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2062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2063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2064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2065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2066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2067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2068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2069</v>
      </c>
      <c r="D76" s="306"/>
      <c r="E76" s="306"/>
      <c r="F76" s="306" t="s">
        <v>2070</v>
      </c>
      <c r="G76" s="307"/>
      <c r="H76" s="306" t="s">
        <v>54</v>
      </c>
      <c r="I76" s="306" t="s">
        <v>57</v>
      </c>
      <c r="J76" s="306" t="s">
        <v>2071</v>
      </c>
      <c r="K76" s="305"/>
    </row>
    <row r="77" s="1" customFormat="1" ht="17.25" customHeight="1">
      <c r="B77" s="303"/>
      <c r="C77" s="308" t="s">
        <v>2072</v>
      </c>
      <c r="D77" s="308"/>
      <c r="E77" s="308"/>
      <c r="F77" s="309" t="s">
        <v>2073</v>
      </c>
      <c r="G77" s="310"/>
      <c r="H77" s="308"/>
      <c r="I77" s="308"/>
      <c r="J77" s="308" t="s">
        <v>2074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53</v>
      </c>
      <c r="D79" s="313"/>
      <c r="E79" s="313"/>
      <c r="F79" s="314" t="s">
        <v>2075</v>
      </c>
      <c r="G79" s="315"/>
      <c r="H79" s="291" t="s">
        <v>2076</v>
      </c>
      <c r="I79" s="291" t="s">
        <v>2077</v>
      </c>
      <c r="J79" s="291">
        <v>20</v>
      </c>
      <c r="K79" s="305"/>
    </row>
    <row r="80" s="1" customFormat="1" ht="15" customHeight="1">
      <c r="B80" s="303"/>
      <c r="C80" s="291" t="s">
        <v>2078</v>
      </c>
      <c r="D80" s="291"/>
      <c r="E80" s="291"/>
      <c r="F80" s="314" t="s">
        <v>2075</v>
      </c>
      <c r="G80" s="315"/>
      <c r="H80" s="291" t="s">
        <v>2079</v>
      </c>
      <c r="I80" s="291" t="s">
        <v>2077</v>
      </c>
      <c r="J80" s="291">
        <v>120</v>
      </c>
      <c r="K80" s="305"/>
    </row>
    <row r="81" s="1" customFormat="1" ht="15" customHeight="1">
      <c r="B81" s="316"/>
      <c r="C81" s="291" t="s">
        <v>2080</v>
      </c>
      <c r="D81" s="291"/>
      <c r="E81" s="291"/>
      <c r="F81" s="314" t="s">
        <v>2081</v>
      </c>
      <c r="G81" s="315"/>
      <c r="H81" s="291" t="s">
        <v>2082</v>
      </c>
      <c r="I81" s="291" t="s">
        <v>2077</v>
      </c>
      <c r="J81" s="291">
        <v>50</v>
      </c>
      <c r="K81" s="305"/>
    </row>
    <row r="82" s="1" customFormat="1" ht="15" customHeight="1">
      <c r="B82" s="316"/>
      <c r="C82" s="291" t="s">
        <v>2083</v>
      </c>
      <c r="D82" s="291"/>
      <c r="E82" s="291"/>
      <c r="F82" s="314" t="s">
        <v>2075</v>
      </c>
      <c r="G82" s="315"/>
      <c r="H82" s="291" t="s">
        <v>2084</v>
      </c>
      <c r="I82" s="291" t="s">
        <v>2085</v>
      </c>
      <c r="J82" s="291"/>
      <c r="K82" s="305"/>
    </row>
    <row r="83" s="1" customFormat="1" ht="15" customHeight="1">
      <c r="B83" s="316"/>
      <c r="C83" s="317" t="s">
        <v>2086</v>
      </c>
      <c r="D83" s="317"/>
      <c r="E83" s="317"/>
      <c r="F83" s="318" t="s">
        <v>2081</v>
      </c>
      <c r="G83" s="317"/>
      <c r="H83" s="317" t="s">
        <v>2087</v>
      </c>
      <c r="I83" s="317" t="s">
        <v>2077</v>
      </c>
      <c r="J83" s="317">
        <v>15</v>
      </c>
      <c r="K83" s="305"/>
    </row>
    <row r="84" s="1" customFormat="1" ht="15" customHeight="1">
      <c r="B84" s="316"/>
      <c r="C84" s="317" t="s">
        <v>2088</v>
      </c>
      <c r="D84" s="317"/>
      <c r="E84" s="317"/>
      <c r="F84" s="318" t="s">
        <v>2081</v>
      </c>
      <c r="G84" s="317"/>
      <c r="H84" s="317" t="s">
        <v>2089</v>
      </c>
      <c r="I84" s="317" t="s">
        <v>2077</v>
      </c>
      <c r="J84" s="317">
        <v>15</v>
      </c>
      <c r="K84" s="305"/>
    </row>
    <row r="85" s="1" customFormat="1" ht="15" customHeight="1">
      <c r="B85" s="316"/>
      <c r="C85" s="317" t="s">
        <v>2090</v>
      </c>
      <c r="D85" s="317"/>
      <c r="E85" s="317"/>
      <c r="F85" s="318" t="s">
        <v>2081</v>
      </c>
      <c r="G85" s="317"/>
      <c r="H85" s="317" t="s">
        <v>2091</v>
      </c>
      <c r="I85" s="317" t="s">
        <v>2077</v>
      </c>
      <c r="J85" s="317">
        <v>20</v>
      </c>
      <c r="K85" s="305"/>
    </row>
    <row r="86" s="1" customFormat="1" ht="15" customHeight="1">
      <c r="B86" s="316"/>
      <c r="C86" s="317" t="s">
        <v>2092</v>
      </c>
      <c r="D86" s="317"/>
      <c r="E86" s="317"/>
      <c r="F86" s="318" t="s">
        <v>2081</v>
      </c>
      <c r="G86" s="317"/>
      <c r="H86" s="317" t="s">
        <v>2093</v>
      </c>
      <c r="I86" s="317" t="s">
        <v>2077</v>
      </c>
      <c r="J86" s="317">
        <v>20</v>
      </c>
      <c r="K86" s="305"/>
    </row>
    <row r="87" s="1" customFormat="1" ht="15" customHeight="1">
      <c r="B87" s="316"/>
      <c r="C87" s="291" t="s">
        <v>2094</v>
      </c>
      <c r="D87" s="291"/>
      <c r="E87" s="291"/>
      <c r="F87" s="314" t="s">
        <v>2081</v>
      </c>
      <c r="G87" s="315"/>
      <c r="H87" s="291" t="s">
        <v>2095</v>
      </c>
      <c r="I87" s="291" t="s">
        <v>2077</v>
      </c>
      <c r="J87" s="291">
        <v>50</v>
      </c>
      <c r="K87" s="305"/>
    </row>
    <row r="88" s="1" customFormat="1" ht="15" customHeight="1">
      <c r="B88" s="316"/>
      <c r="C88" s="291" t="s">
        <v>2096</v>
      </c>
      <c r="D88" s="291"/>
      <c r="E88" s="291"/>
      <c r="F88" s="314" t="s">
        <v>2081</v>
      </c>
      <c r="G88" s="315"/>
      <c r="H88" s="291" t="s">
        <v>2097</v>
      </c>
      <c r="I88" s="291" t="s">
        <v>2077</v>
      </c>
      <c r="J88" s="291">
        <v>20</v>
      </c>
      <c r="K88" s="305"/>
    </row>
    <row r="89" s="1" customFormat="1" ht="15" customHeight="1">
      <c r="B89" s="316"/>
      <c r="C89" s="291" t="s">
        <v>2098</v>
      </c>
      <c r="D89" s="291"/>
      <c r="E89" s="291"/>
      <c r="F89" s="314" t="s">
        <v>2081</v>
      </c>
      <c r="G89" s="315"/>
      <c r="H89" s="291" t="s">
        <v>2099</v>
      </c>
      <c r="I89" s="291" t="s">
        <v>2077</v>
      </c>
      <c r="J89" s="291">
        <v>20</v>
      </c>
      <c r="K89" s="305"/>
    </row>
    <row r="90" s="1" customFormat="1" ht="15" customHeight="1">
      <c r="B90" s="316"/>
      <c r="C90" s="291" t="s">
        <v>2100</v>
      </c>
      <c r="D90" s="291"/>
      <c r="E90" s="291"/>
      <c r="F90" s="314" t="s">
        <v>2081</v>
      </c>
      <c r="G90" s="315"/>
      <c r="H90" s="291" t="s">
        <v>2101</v>
      </c>
      <c r="I90" s="291" t="s">
        <v>2077</v>
      </c>
      <c r="J90" s="291">
        <v>50</v>
      </c>
      <c r="K90" s="305"/>
    </row>
    <row r="91" s="1" customFormat="1" ht="15" customHeight="1">
      <c r="B91" s="316"/>
      <c r="C91" s="291" t="s">
        <v>2102</v>
      </c>
      <c r="D91" s="291"/>
      <c r="E91" s="291"/>
      <c r="F91" s="314" t="s">
        <v>2081</v>
      </c>
      <c r="G91" s="315"/>
      <c r="H91" s="291" t="s">
        <v>2102</v>
      </c>
      <c r="I91" s="291" t="s">
        <v>2077</v>
      </c>
      <c r="J91" s="291">
        <v>50</v>
      </c>
      <c r="K91" s="305"/>
    </row>
    <row r="92" s="1" customFormat="1" ht="15" customHeight="1">
      <c r="B92" s="316"/>
      <c r="C92" s="291" t="s">
        <v>2103</v>
      </c>
      <c r="D92" s="291"/>
      <c r="E92" s="291"/>
      <c r="F92" s="314" t="s">
        <v>2081</v>
      </c>
      <c r="G92" s="315"/>
      <c r="H92" s="291" t="s">
        <v>2104</v>
      </c>
      <c r="I92" s="291" t="s">
        <v>2077</v>
      </c>
      <c r="J92" s="291">
        <v>255</v>
      </c>
      <c r="K92" s="305"/>
    </row>
    <row r="93" s="1" customFormat="1" ht="15" customHeight="1">
      <c r="B93" s="316"/>
      <c r="C93" s="291" t="s">
        <v>2105</v>
      </c>
      <c r="D93" s="291"/>
      <c r="E93" s="291"/>
      <c r="F93" s="314" t="s">
        <v>2075</v>
      </c>
      <c r="G93" s="315"/>
      <c r="H93" s="291" t="s">
        <v>2106</v>
      </c>
      <c r="I93" s="291" t="s">
        <v>2107</v>
      </c>
      <c r="J93" s="291"/>
      <c r="K93" s="305"/>
    </row>
    <row r="94" s="1" customFormat="1" ht="15" customHeight="1">
      <c r="B94" s="316"/>
      <c r="C94" s="291" t="s">
        <v>2108</v>
      </c>
      <c r="D94" s="291"/>
      <c r="E94" s="291"/>
      <c r="F94" s="314" t="s">
        <v>2075</v>
      </c>
      <c r="G94" s="315"/>
      <c r="H94" s="291" t="s">
        <v>2109</v>
      </c>
      <c r="I94" s="291" t="s">
        <v>2110</v>
      </c>
      <c r="J94" s="291"/>
      <c r="K94" s="305"/>
    </row>
    <row r="95" s="1" customFormat="1" ht="15" customHeight="1">
      <c r="B95" s="316"/>
      <c r="C95" s="291" t="s">
        <v>2111</v>
      </c>
      <c r="D95" s="291"/>
      <c r="E95" s="291"/>
      <c r="F95" s="314" t="s">
        <v>2075</v>
      </c>
      <c r="G95" s="315"/>
      <c r="H95" s="291" t="s">
        <v>2111</v>
      </c>
      <c r="I95" s="291" t="s">
        <v>2110</v>
      </c>
      <c r="J95" s="291"/>
      <c r="K95" s="305"/>
    </row>
    <row r="96" s="1" customFormat="1" ht="15" customHeight="1">
      <c r="B96" s="316"/>
      <c r="C96" s="291" t="s">
        <v>38</v>
      </c>
      <c r="D96" s="291"/>
      <c r="E96" s="291"/>
      <c r="F96" s="314" t="s">
        <v>2075</v>
      </c>
      <c r="G96" s="315"/>
      <c r="H96" s="291" t="s">
        <v>2112</v>
      </c>
      <c r="I96" s="291" t="s">
        <v>2110</v>
      </c>
      <c r="J96" s="291"/>
      <c r="K96" s="305"/>
    </row>
    <row r="97" s="1" customFormat="1" ht="15" customHeight="1">
      <c r="B97" s="316"/>
      <c r="C97" s="291" t="s">
        <v>48</v>
      </c>
      <c r="D97" s="291"/>
      <c r="E97" s="291"/>
      <c r="F97" s="314" t="s">
        <v>2075</v>
      </c>
      <c r="G97" s="315"/>
      <c r="H97" s="291" t="s">
        <v>2113</v>
      </c>
      <c r="I97" s="291" t="s">
        <v>2110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2114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2069</v>
      </c>
      <c r="D103" s="306"/>
      <c r="E103" s="306"/>
      <c r="F103" s="306" t="s">
        <v>2070</v>
      </c>
      <c r="G103" s="307"/>
      <c r="H103" s="306" t="s">
        <v>54</v>
      </c>
      <c r="I103" s="306" t="s">
        <v>57</v>
      </c>
      <c r="J103" s="306" t="s">
        <v>2071</v>
      </c>
      <c r="K103" s="305"/>
    </row>
    <row r="104" s="1" customFormat="1" ht="17.25" customHeight="1">
      <c r="B104" s="303"/>
      <c r="C104" s="308" t="s">
        <v>2072</v>
      </c>
      <c r="D104" s="308"/>
      <c r="E104" s="308"/>
      <c r="F104" s="309" t="s">
        <v>2073</v>
      </c>
      <c r="G104" s="310"/>
      <c r="H104" s="308"/>
      <c r="I104" s="308"/>
      <c r="J104" s="308" t="s">
        <v>2074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53</v>
      </c>
      <c r="D106" s="313"/>
      <c r="E106" s="313"/>
      <c r="F106" s="314" t="s">
        <v>2075</v>
      </c>
      <c r="G106" s="291"/>
      <c r="H106" s="291" t="s">
        <v>2115</v>
      </c>
      <c r="I106" s="291" t="s">
        <v>2077</v>
      </c>
      <c r="J106" s="291">
        <v>20</v>
      </c>
      <c r="K106" s="305"/>
    </row>
    <row r="107" s="1" customFormat="1" ht="15" customHeight="1">
      <c r="B107" s="303"/>
      <c r="C107" s="291" t="s">
        <v>2078</v>
      </c>
      <c r="D107" s="291"/>
      <c r="E107" s="291"/>
      <c r="F107" s="314" t="s">
        <v>2075</v>
      </c>
      <c r="G107" s="291"/>
      <c r="H107" s="291" t="s">
        <v>2115</v>
      </c>
      <c r="I107" s="291" t="s">
        <v>2077</v>
      </c>
      <c r="J107" s="291">
        <v>120</v>
      </c>
      <c r="K107" s="305"/>
    </row>
    <row r="108" s="1" customFormat="1" ht="15" customHeight="1">
      <c r="B108" s="316"/>
      <c r="C108" s="291" t="s">
        <v>2080</v>
      </c>
      <c r="D108" s="291"/>
      <c r="E108" s="291"/>
      <c r="F108" s="314" t="s">
        <v>2081</v>
      </c>
      <c r="G108" s="291"/>
      <c r="H108" s="291" t="s">
        <v>2115</v>
      </c>
      <c r="I108" s="291" t="s">
        <v>2077</v>
      </c>
      <c r="J108" s="291">
        <v>50</v>
      </c>
      <c r="K108" s="305"/>
    </row>
    <row r="109" s="1" customFormat="1" ht="15" customHeight="1">
      <c r="B109" s="316"/>
      <c r="C109" s="291" t="s">
        <v>2083</v>
      </c>
      <c r="D109" s="291"/>
      <c r="E109" s="291"/>
      <c r="F109" s="314" t="s">
        <v>2075</v>
      </c>
      <c r="G109" s="291"/>
      <c r="H109" s="291" t="s">
        <v>2115</v>
      </c>
      <c r="I109" s="291" t="s">
        <v>2085</v>
      </c>
      <c r="J109" s="291"/>
      <c r="K109" s="305"/>
    </row>
    <row r="110" s="1" customFormat="1" ht="15" customHeight="1">
      <c r="B110" s="316"/>
      <c r="C110" s="291" t="s">
        <v>2094</v>
      </c>
      <c r="D110" s="291"/>
      <c r="E110" s="291"/>
      <c r="F110" s="314" t="s">
        <v>2081</v>
      </c>
      <c r="G110" s="291"/>
      <c r="H110" s="291" t="s">
        <v>2115</v>
      </c>
      <c r="I110" s="291" t="s">
        <v>2077</v>
      </c>
      <c r="J110" s="291">
        <v>50</v>
      </c>
      <c r="K110" s="305"/>
    </row>
    <row r="111" s="1" customFormat="1" ht="15" customHeight="1">
      <c r="B111" s="316"/>
      <c r="C111" s="291" t="s">
        <v>2102</v>
      </c>
      <c r="D111" s="291"/>
      <c r="E111" s="291"/>
      <c r="F111" s="314" t="s">
        <v>2081</v>
      </c>
      <c r="G111" s="291"/>
      <c r="H111" s="291" t="s">
        <v>2115</v>
      </c>
      <c r="I111" s="291" t="s">
        <v>2077</v>
      </c>
      <c r="J111" s="291">
        <v>50</v>
      </c>
      <c r="K111" s="305"/>
    </row>
    <row r="112" s="1" customFormat="1" ht="15" customHeight="1">
      <c r="B112" s="316"/>
      <c r="C112" s="291" t="s">
        <v>2100</v>
      </c>
      <c r="D112" s="291"/>
      <c r="E112" s="291"/>
      <c r="F112" s="314" t="s">
        <v>2081</v>
      </c>
      <c r="G112" s="291"/>
      <c r="H112" s="291" t="s">
        <v>2115</v>
      </c>
      <c r="I112" s="291" t="s">
        <v>2077</v>
      </c>
      <c r="J112" s="291">
        <v>50</v>
      </c>
      <c r="K112" s="305"/>
    </row>
    <row r="113" s="1" customFormat="1" ht="15" customHeight="1">
      <c r="B113" s="316"/>
      <c r="C113" s="291" t="s">
        <v>53</v>
      </c>
      <c r="D113" s="291"/>
      <c r="E113" s="291"/>
      <c r="F113" s="314" t="s">
        <v>2075</v>
      </c>
      <c r="G113" s="291"/>
      <c r="H113" s="291" t="s">
        <v>2116</v>
      </c>
      <c r="I113" s="291" t="s">
        <v>2077</v>
      </c>
      <c r="J113" s="291">
        <v>20</v>
      </c>
      <c r="K113" s="305"/>
    </row>
    <row r="114" s="1" customFormat="1" ht="15" customHeight="1">
      <c r="B114" s="316"/>
      <c r="C114" s="291" t="s">
        <v>2117</v>
      </c>
      <c r="D114" s="291"/>
      <c r="E114" s="291"/>
      <c r="F114" s="314" t="s">
        <v>2075</v>
      </c>
      <c r="G114" s="291"/>
      <c r="H114" s="291" t="s">
        <v>2118</v>
      </c>
      <c r="I114" s="291" t="s">
        <v>2077</v>
      </c>
      <c r="J114" s="291">
        <v>120</v>
      </c>
      <c r="K114" s="305"/>
    </row>
    <row r="115" s="1" customFormat="1" ht="15" customHeight="1">
      <c r="B115" s="316"/>
      <c r="C115" s="291" t="s">
        <v>38</v>
      </c>
      <c r="D115" s="291"/>
      <c r="E115" s="291"/>
      <c r="F115" s="314" t="s">
        <v>2075</v>
      </c>
      <c r="G115" s="291"/>
      <c r="H115" s="291" t="s">
        <v>2119</v>
      </c>
      <c r="I115" s="291" t="s">
        <v>2110</v>
      </c>
      <c r="J115" s="291"/>
      <c r="K115" s="305"/>
    </row>
    <row r="116" s="1" customFormat="1" ht="15" customHeight="1">
      <c r="B116" s="316"/>
      <c r="C116" s="291" t="s">
        <v>48</v>
      </c>
      <c r="D116" s="291"/>
      <c r="E116" s="291"/>
      <c r="F116" s="314" t="s">
        <v>2075</v>
      </c>
      <c r="G116" s="291"/>
      <c r="H116" s="291" t="s">
        <v>2120</v>
      </c>
      <c r="I116" s="291" t="s">
        <v>2110</v>
      </c>
      <c r="J116" s="291"/>
      <c r="K116" s="305"/>
    </row>
    <row r="117" s="1" customFormat="1" ht="15" customHeight="1">
      <c r="B117" s="316"/>
      <c r="C117" s="291" t="s">
        <v>57</v>
      </c>
      <c r="D117" s="291"/>
      <c r="E117" s="291"/>
      <c r="F117" s="314" t="s">
        <v>2075</v>
      </c>
      <c r="G117" s="291"/>
      <c r="H117" s="291" t="s">
        <v>2121</v>
      </c>
      <c r="I117" s="291" t="s">
        <v>2122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2123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2069</v>
      </c>
      <c r="D123" s="306"/>
      <c r="E123" s="306"/>
      <c r="F123" s="306" t="s">
        <v>2070</v>
      </c>
      <c r="G123" s="307"/>
      <c r="H123" s="306" t="s">
        <v>54</v>
      </c>
      <c r="I123" s="306" t="s">
        <v>57</v>
      </c>
      <c r="J123" s="306" t="s">
        <v>2071</v>
      </c>
      <c r="K123" s="335"/>
    </row>
    <row r="124" s="1" customFormat="1" ht="17.25" customHeight="1">
      <c r="B124" s="334"/>
      <c r="C124" s="308" t="s">
        <v>2072</v>
      </c>
      <c r="D124" s="308"/>
      <c r="E124" s="308"/>
      <c r="F124" s="309" t="s">
        <v>2073</v>
      </c>
      <c r="G124" s="310"/>
      <c r="H124" s="308"/>
      <c r="I124" s="308"/>
      <c r="J124" s="308" t="s">
        <v>2074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2078</v>
      </c>
      <c r="D126" s="313"/>
      <c r="E126" s="313"/>
      <c r="F126" s="314" t="s">
        <v>2075</v>
      </c>
      <c r="G126" s="291"/>
      <c r="H126" s="291" t="s">
        <v>2115</v>
      </c>
      <c r="I126" s="291" t="s">
        <v>2077</v>
      </c>
      <c r="J126" s="291">
        <v>120</v>
      </c>
      <c r="K126" s="339"/>
    </row>
    <row r="127" s="1" customFormat="1" ht="15" customHeight="1">
      <c r="B127" s="336"/>
      <c r="C127" s="291" t="s">
        <v>2124</v>
      </c>
      <c r="D127" s="291"/>
      <c r="E127" s="291"/>
      <c r="F127" s="314" t="s">
        <v>2075</v>
      </c>
      <c r="G127" s="291"/>
      <c r="H127" s="291" t="s">
        <v>2125</v>
      </c>
      <c r="I127" s="291" t="s">
        <v>2077</v>
      </c>
      <c r="J127" s="291" t="s">
        <v>2126</v>
      </c>
      <c r="K127" s="339"/>
    </row>
    <row r="128" s="1" customFormat="1" ht="15" customHeight="1">
      <c r="B128" s="336"/>
      <c r="C128" s="291" t="s">
        <v>2023</v>
      </c>
      <c r="D128" s="291"/>
      <c r="E128" s="291"/>
      <c r="F128" s="314" t="s">
        <v>2075</v>
      </c>
      <c r="G128" s="291"/>
      <c r="H128" s="291" t="s">
        <v>2127</v>
      </c>
      <c r="I128" s="291" t="s">
        <v>2077</v>
      </c>
      <c r="J128" s="291" t="s">
        <v>2126</v>
      </c>
      <c r="K128" s="339"/>
    </row>
    <row r="129" s="1" customFormat="1" ht="15" customHeight="1">
      <c r="B129" s="336"/>
      <c r="C129" s="291" t="s">
        <v>2086</v>
      </c>
      <c r="D129" s="291"/>
      <c r="E129" s="291"/>
      <c r="F129" s="314" t="s">
        <v>2081</v>
      </c>
      <c r="G129" s="291"/>
      <c r="H129" s="291" t="s">
        <v>2087</v>
      </c>
      <c r="I129" s="291" t="s">
        <v>2077</v>
      </c>
      <c r="J129" s="291">
        <v>15</v>
      </c>
      <c r="K129" s="339"/>
    </row>
    <row r="130" s="1" customFormat="1" ht="15" customHeight="1">
      <c r="B130" s="336"/>
      <c r="C130" s="317" t="s">
        <v>2088</v>
      </c>
      <c r="D130" s="317"/>
      <c r="E130" s="317"/>
      <c r="F130" s="318" t="s">
        <v>2081</v>
      </c>
      <c r="G130" s="317"/>
      <c r="H130" s="317" t="s">
        <v>2089</v>
      </c>
      <c r="I130" s="317" t="s">
        <v>2077</v>
      </c>
      <c r="J130" s="317">
        <v>15</v>
      </c>
      <c r="K130" s="339"/>
    </row>
    <row r="131" s="1" customFormat="1" ht="15" customHeight="1">
      <c r="B131" s="336"/>
      <c r="C131" s="317" t="s">
        <v>2090</v>
      </c>
      <c r="D131" s="317"/>
      <c r="E131" s="317"/>
      <c r="F131" s="318" t="s">
        <v>2081</v>
      </c>
      <c r="G131" s="317"/>
      <c r="H131" s="317" t="s">
        <v>2091</v>
      </c>
      <c r="I131" s="317" t="s">
        <v>2077</v>
      </c>
      <c r="J131" s="317">
        <v>20</v>
      </c>
      <c r="K131" s="339"/>
    </row>
    <row r="132" s="1" customFormat="1" ht="15" customHeight="1">
      <c r="B132" s="336"/>
      <c r="C132" s="317" t="s">
        <v>2092</v>
      </c>
      <c r="D132" s="317"/>
      <c r="E132" s="317"/>
      <c r="F132" s="318" t="s">
        <v>2081</v>
      </c>
      <c r="G132" s="317"/>
      <c r="H132" s="317" t="s">
        <v>2093</v>
      </c>
      <c r="I132" s="317" t="s">
        <v>2077</v>
      </c>
      <c r="J132" s="317">
        <v>20</v>
      </c>
      <c r="K132" s="339"/>
    </row>
    <row r="133" s="1" customFormat="1" ht="15" customHeight="1">
      <c r="B133" s="336"/>
      <c r="C133" s="291" t="s">
        <v>2080</v>
      </c>
      <c r="D133" s="291"/>
      <c r="E133" s="291"/>
      <c r="F133" s="314" t="s">
        <v>2081</v>
      </c>
      <c r="G133" s="291"/>
      <c r="H133" s="291" t="s">
        <v>2115</v>
      </c>
      <c r="I133" s="291" t="s">
        <v>2077</v>
      </c>
      <c r="J133" s="291">
        <v>50</v>
      </c>
      <c r="K133" s="339"/>
    </row>
    <row r="134" s="1" customFormat="1" ht="15" customHeight="1">
      <c r="B134" s="336"/>
      <c r="C134" s="291" t="s">
        <v>2094</v>
      </c>
      <c r="D134" s="291"/>
      <c r="E134" s="291"/>
      <c r="F134" s="314" t="s">
        <v>2081</v>
      </c>
      <c r="G134" s="291"/>
      <c r="H134" s="291" t="s">
        <v>2115</v>
      </c>
      <c r="I134" s="291" t="s">
        <v>2077</v>
      </c>
      <c r="J134" s="291">
        <v>50</v>
      </c>
      <c r="K134" s="339"/>
    </row>
    <row r="135" s="1" customFormat="1" ht="15" customHeight="1">
      <c r="B135" s="336"/>
      <c r="C135" s="291" t="s">
        <v>2100</v>
      </c>
      <c r="D135" s="291"/>
      <c r="E135" s="291"/>
      <c r="F135" s="314" t="s">
        <v>2081</v>
      </c>
      <c r="G135" s="291"/>
      <c r="H135" s="291" t="s">
        <v>2115</v>
      </c>
      <c r="I135" s="291" t="s">
        <v>2077</v>
      </c>
      <c r="J135" s="291">
        <v>50</v>
      </c>
      <c r="K135" s="339"/>
    </row>
    <row r="136" s="1" customFormat="1" ht="15" customHeight="1">
      <c r="B136" s="336"/>
      <c r="C136" s="291" t="s">
        <v>2102</v>
      </c>
      <c r="D136" s="291"/>
      <c r="E136" s="291"/>
      <c r="F136" s="314" t="s">
        <v>2081</v>
      </c>
      <c r="G136" s="291"/>
      <c r="H136" s="291" t="s">
        <v>2115</v>
      </c>
      <c r="I136" s="291" t="s">
        <v>2077</v>
      </c>
      <c r="J136" s="291">
        <v>50</v>
      </c>
      <c r="K136" s="339"/>
    </row>
    <row r="137" s="1" customFormat="1" ht="15" customHeight="1">
      <c r="B137" s="336"/>
      <c r="C137" s="291" t="s">
        <v>2103</v>
      </c>
      <c r="D137" s="291"/>
      <c r="E137" s="291"/>
      <c r="F137" s="314" t="s">
        <v>2081</v>
      </c>
      <c r="G137" s="291"/>
      <c r="H137" s="291" t="s">
        <v>2128</v>
      </c>
      <c r="I137" s="291" t="s">
        <v>2077</v>
      </c>
      <c r="J137" s="291">
        <v>255</v>
      </c>
      <c r="K137" s="339"/>
    </row>
    <row r="138" s="1" customFormat="1" ht="15" customHeight="1">
      <c r="B138" s="336"/>
      <c r="C138" s="291" t="s">
        <v>2105</v>
      </c>
      <c r="D138" s="291"/>
      <c r="E138" s="291"/>
      <c r="F138" s="314" t="s">
        <v>2075</v>
      </c>
      <c r="G138" s="291"/>
      <c r="H138" s="291" t="s">
        <v>2129</v>
      </c>
      <c r="I138" s="291" t="s">
        <v>2107</v>
      </c>
      <c r="J138" s="291"/>
      <c r="K138" s="339"/>
    </row>
    <row r="139" s="1" customFormat="1" ht="15" customHeight="1">
      <c r="B139" s="336"/>
      <c r="C139" s="291" t="s">
        <v>2108</v>
      </c>
      <c r="D139" s="291"/>
      <c r="E139" s="291"/>
      <c r="F139" s="314" t="s">
        <v>2075</v>
      </c>
      <c r="G139" s="291"/>
      <c r="H139" s="291" t="s">
        <v>2130</v>
      </c>
      <c r="I139" s="291" t="s">
        <v>2110</v>
      </c>
      <c r="J139" s="291"/>
      <c r="K139" s="339"/>
    </row>
    <row r="140" s="1" customFormat="1" ht="15" customHeight="1">
      <c r="B140" s="336"/>
      <c r="C140" s="291" t="s">
        <v>2111</v>
      </c>
      <c r="D140" s="291"/>
      <c r="E140" s="291"/>
      <c r="F140" s="314" t="s">
        <v>2075</v>
      </c>
      <c r="G140" s="291"/>
      <c r="H140" s="291" t="s">
        <v>2111</v>
      </c>
      <c r="I140" s="291" t="s">
        <v>2110</v>
      </c>
      <c r="J140" s="291"/>
      <c r="K140" s="339"/>
    </row>
    <row r="141" s="1" customFormat="1" ht="15" customHeight="1">
      <c r="B141" s="336"/>
      <c r="C141" s="291" t="s">
        <v>38</v>
      </c>
      <c r="D141" s="291"/>
      <c r="E141" s="291"/>
      <c r="F141" s="314" t="s">
        <v>2075</v>
      </c>
      <c r="G141" s="291"/>
      <c r="H141" s="291" t="s">
        <v>2131</v>
      </c>
      <c r="I141" s="291" t="s">
        <v>2110</v>
      </c>
      <c r="J141" s="291"/>
      <c r="K141" s="339"/>
    </row>
    <row r="142" s="1" customFormat="1" ht="15" customHeight="1">
      <c r="B142" s="336"/>
      <c r="C142" s="291" t="s">
        <v>2132</v>
      </c>
      <c r="D142" s="291"/>
      <c r="E142" s="291"/>
      <c r="F142" s="314" t="s">
        <v>2075</v>
      </c>
      <c r="G142" s="291"/>
      <c r="H142" s="291" t="s">
        <v>2133</v>
      </c>
      <c r="I142" s="291" t="s">
        <v>2110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2134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2069</v>
      </c>
      <c r="D148" s="306"/>
      <c r="E148" s="306"/>
      <c r="F148" s="306" t="s">
        <v>2070</v>
      </c>
      <c r="G148" s="307"/>
      <c r="H148" s="306" t="s">
        <v>54</v>
      </c>
      <c r="I148" s="306" t="s">
        <v>57</v>
      </c>
      <c r="J148" s="306" t="s">
        <v>2071</v>
      </c>
      <c r="K148" s="305"/>
    </row>
    <row r="149" s="1" customFormat="1" ht="17.25" customHeight="1">
      <c r="B149" s="303"/>
      <c r="C149" s="308" t="s">
        <v>2072</v>
      </c>
      <c r="D149" s="308"/>
      <c r="E149" s="308"/>
      <c r="F149" s="309" t="s">
        <v>2073</v>
      </c>
      <c r="G149" s="310"/>
      <c r="H149" s="308"/>
      <c r="I149" s="308"/>
      <c r="J149" s="308" t="s">
        <v>2074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2078</v>
      </c>
      <c r="D151" s="291"/>
      <c r="E151" s="291"/>
      <c r="F151" s="344" t="s">
        <v>2075</v>
      </c>
      <c r="G151" s="291"/>
      <c r="H151" s="343" t="s">
        <v>2115</v>
      </c>
      <c r="I151" s="343" t="s">
        <v>2077</v>
      </c>
      <c r="J151" s="343">
        <v>120</v>
      </c>
      <c r="K151" s="339"/>
    </row>
    <row r="152" s="1" customFormat="1" ht="15" customHeight="1">
      <c r="B152" s="316"/>
      <c r="C152" s="343" t="s">
        <v>2124</v>
      </c>
      <c r="D152" s="291"/>
      <c r="E152" s="291"/>
      <c r="F152" s="344" t="s">
        <v>2075</v>
      </c>
      <c r="G152" s="291"/>
      <c r="H152" s="343" t="s">
        <v>2135</v>
      </c>
      <c r="I152" s="343" t="s">
        <v>2077</v>
      </c>
      <c r="J152" s="343" t="s">
        <v>2126</v>
      </c>
      <c r="K152" s="339"/>
    </row>
    <row r="153" s="1" customFormat="1" ht="15" customHeight="1">
      <c r="B153" s="316"/>
      <c r="C153" s="343" t="s">
        <v>2023</v>
      </c>
      <c r="D153" s="291"/>
      <c r="E153" s="291"/>
      <c r="F153" s="344" t="s">
        <v>2075</v>
      </c>
      <c r="G153" s="291"/>
      <c r="H153" s="343" t="s">
        <v>2136</v>
      </c>
      <c r="I153" s="343" t="s">
        <v>2077</v>
      </c>
      <c r="J153" s="343" t="s">
        <v>2126</v>
      </c>
      <c r="K153" s="339"/>
    </row>
    <row r="154" s="1" customFormat="1" ht="15" customHeight="1">
      <c r="B154" s="316"/>
      <c r="C154" s="343" t="s">
        <v>2080</v>
      </c>
      <c r="D154" s="291"/>
      <c r="E154" s="291"/>
      <c r="F154" s="344" t="s">
        <v>2081</v>
      </c>
      <c r="G154" s="291"/>
      <c r="H154" s="343" t="s">
        <v>2115</v>
      </c>
      <c r="I154" s="343" t="s">
        <v>2077</v>
      </c>
      <c r="J154" s="343">
        <v>50</v>
      </c>
      <c r="K154" s="339"/>
    </row>
    <row r="155" s="1" customFormat="1" ht="15" customHeight="1">
      <c r="B155" s="316"/>
      <c r="C155" s="343" t="s">
        <v>2083</v>
      </c>
      <c r="D155" s="291"/>
      <c r="E155" s="291"/>
      <c r="F155" s="344" t="s">
        <v>2075</v>
      </c>
      <c r="G155" s="291"/>
      <c r="H155" s="343" t="s">
        <v>2115</v>
      </c>
      <c r="I155" s="343" t="s">
        <v>2085</v>
      </c>
      <c r="J155" s="343"/>
      <c r="K155" s="339"/>
    </row>
    <row r="156" s="1" customFormat="1" ht="15" customHeight="1">
      <c r="B156" s="316"/>
      <c r="C156" s="343" t="s">
        <v>2094</v>
      </c>
      <c r="D156" s="291"/>
      <c r="E156" s="291"/>
      <c r="F156" s="344" t="s">
        <v>2081</v>
      </c>
      <c r="G156" s="291"/>
      <c r="H156" s="343" t="s">
        <v>2115</v>
      </c>
      <c r="I156" s="343" t="s">
        <v>2077</v>
      </c>
      <c r="J156" s="343">
        <v>50</v>
      </c>
      <c r="K156" s="339"/>
    </row>
    <row r="157" s="1" customFormat="1" ht="15" customHeight="1">
      <c r="B157" s="316"/>
      <c r="C157" s="343" t="s">
        <v>2102</v>
      </c>
      <c r="D157" s="291"/>
      <c r="E157" s="291"/>
      <c r="F157" s="344" t="s">
        <v>2081</v>
      </c>
      <c r="G157" s="291"/>
      <c r="H157" s="343" t="s">
        <v>2115</v>
      </c>
      <c r="I157" s="343" t="s">
        <v>2077</v>
      </c>
      <c r="J157" s="343">
        <v>50</v>
      </c>
      <c r="K157" s="339"/>
    </row>
    <row r="158" s="1" customFormat="1" ht="15" customHeight="1">
      <c r="B158" s="316"/>
      <c r="C158" s="343" t="s">
        <v>2100</v>
      </c>
      <c r="D158" s="291"/>
      <c r="E158" s="291"/>
      <c r="F158" s="344" t="s">
        <v>2081</v>
      </c>
      <c r="G158" s="291"/>
      <c r="H158" s="343" t="s">
        <v>2115</v>
      </c>
      <c r="I158" s="343" t="s">
        <v>2077</v>
      </c>
      <c r="J158" s="343">
        <v>50</v>
      </c>
      <c r="K158" s="339"/>
    </row>
    <row r="159" s="1" customFormat="1" ht="15" customHeight="1">
      <c r="B159" s="316"/>
      <c r="C159" s="343" t="s">
        <v>102</v>
      </c>
      <c r="D159" s="291"/>
      <c r="E159" s="291"/>
      <c r="F159" s="344" t="s">
        <v>2075</v>
      </c>
      <c r="G159" s="291"/>
      <c r="H159" s="343" t="s">
        <v>2137</v>
      </c>
      <c r="I159" s="343" t="s">
        <v>2077</v>
      </c>
      <c r="J159" s="343" t="s">
        <v>2138</v>
      </c>
      <c r="K159" s="339"/>
    </row>
    <row r="160" s="1" customFormat="1" ht="15" customHeight="1">
      <c r="B160" s="316"/>
      <c r="C160" s="343" t="s">
        <v>2139</v>
      </c>
      <c r="D160" s="291"/>
      <c r="E160" s="291"/>
      <c r="F160" s="344" t="s">
        <v>2075</v>
      </c>
      <c r="G160" s="291"/>
      <c r="H160" s="343" t="s">
        <v>2140</v>
      </c>
      <c r="I160" s="343" t="s">
        <v>2110</v>
      </c>
      <c r="J160" s="343"/>
      <c r="K160" s="339"/>
    </row>
    <row r="16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2141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2069</v>
      </c>
      <c r="D166" s="306"/>
      <c r="E166" s="306"/>
      <c r="F166" s="306" t="s">
        <v>2070</v>
      </c>
      <c r="G166" s="348"/>
      <c r="H166" s="349" t="s">
        <v>54</v>
      </c>
      <c r="I166" s="349" t="s">
        <v>57</v>
      </c>
      <c r="J166" s="306" t="s">
        <v>2071</v>
      </c>
      <c r="K166" s="283"/>
    </row>
    <row r="167" s="1" customFormat="1" ht="17.25" customHeight="1">
      <c r="B167" s="284"/>
      <c r="C167" s="308" t="s">
        <v>2072</v>
      </c>
      <c r="D167" s="308"/>
      <c r="E167" s="308"/>
      <c r="F167" s="309" t="s">
        <v>2073</v>
      </c>
      <c r="G167" s="350"/>
      <c r="H167" s="351"/>
      <c r="I167" s="351"/>
      <c r="J167" s="308" t="s">
        <v>2074</v>
      </c>
      <c r="K167" s="286"/>
    </row>
    <row r="168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="1" customFormat="1" ht="15" customHeight="1">
      <c r="B169" s="316"/>
      <c r="C169" s="291" t="s">
        <v>2078</v>
      </c>
      <c r="D169" s="291"/>
      <c r="E169" s="291"/>
      <c r="F169" s="314" t="s">
        <v>2075</v>
      </c>
      <c r="G169" s="291"/>
      <c r="H169" s="291" t="s">
        <v>2115</v>
      </c>
      <c r="I169" s="291" t="s">
        <v>2077</v>
      </c>
      <c r="J169" s="291">
        <v>120</v>
      </c>
      <c r="K169" s="339"/>
    </row>
    <row r="170" s="1" customFormat="1" ht="15" customHeight="1">
      <c r="B170" s="316"/>
      <c r="C170" s="291" t="s">
        <v>2124</v>
      </c>
      <c r="D170" s="291"/>
      <c r="E170" s="291"/>
      <c r="F170" s="314" t="s">
        <v>2075</v>
      </c>
      <c r="G170" s="291"/>
      <c r="H170" s="291" t="s">
        <v>2125</v>
      </c>
      <c r="I170" s="291" t="s">
        <v>2077</v>
      </c>
      <c r="J170" s="291" t="s">
        <v>2126</v>
      </c>
      <c r="K170" s="339"/>
    </row>
    <row r="171" s="1" customFormat="1" ht="15" customHeight="1">
      <c r="B171" s="316"/>
      <c r="C171" s="291" t="s">
        <v>2023</v>
      </c>
      <c r="D171" s="291"/>
      <c r="E171" s="291"/>
      <c r="F171" s="314" t="s">
        <v>2075</v>
      </c>
      <c r="G171" s="291"/>
      <c r="H171" s="291" t="s">
        <v>2142</v>
      </c>
      <c r="I171" s="291" t="s">
        <v>2077</v>
      </c>
      <c r="J171" s="291" t="s">
        <v>2126</v>
      </c>
      <c r="K171" s="339"/>
    </row>
    <row r="172" s="1" customFormat="1" ht="15" customHeight="1">
      <c r="B172" s="316"/>
      <c r="C172" s="291" t="s">
        <v>2080</v>
      </c>
      <c r="D172" s="291"/>
      <c r="E172" s="291"/>
      <c r="F172" s="314" t="s">
        <v>2081</v>
      </c>
      <c r="G172" s="291"/>
      <c r="H172" s="291" t="s">
        <v>2142</v>
      </c>
      <c r="I172" s="291" t="s">
        <v>2077</v>
      </c>
      <c r="J172" s="291">
        <v>50</v>
      </c>
      <c r="K172" s="339"/>
    </row>
    <row r="173" s="1" customFormat="1" ht="15" customHeight="1">
      <c r="B173" s="316"/>
      <c r="C173" s="291" t="s">
        <v>2083</v>
      </c>
      <c r="D173" s="291"/>
      <c r="E173" s="291"/>
      <c r="F173" s="314" t="s">
        <v>2075</v>
      </c>
      <c r="G173" s="291"/>
      <c r="H173" s="291" t="s">
        <v>2142</v>
      </c>
      <c r="I173" s="291" t="s">
        <v>2085</v>
      </c>
      <c r="J173" s="291"/>
      <c r="K173" s="339"/>
    </row>
    <row r="174" s="1" customFormat="1" ht="15" customHeight="1">
      <c r="B174" s="316"/>
      <c r="C174" s="291" t="s">
        <v>2094</v>
      </c>
      <c r="D174" s="291"/>
      <c r="E174" s="291"/>
      <c r="F174" s="314" t="s">
        <v>2081</v>
      </c>
      <c r="G174" s="291"/>
      <c r="H174" s="291" t="s">
        <v>2142</v>
      </c>
      <c r="I174" s="291" t="s">
        <v>2077</v>
      </c>
      <c r="J174" s="291">
        <v>50</v>
      </c>
      <c r="K174" s="339"/>
    </row>
    <row r="175" s="1" customFormat="1" ht="15" customHeight="1">
      <c r="B175" s="316"/>
      <c r="C175" s="291" t="s">
        <v>2102</v>
      </c>
      <c r="D175" s="291"/>
      <c r="E175" s="291"/>
      <c r="F175" s="314" t="s">
        <v>2081</v>
      </c>
      <c r="G175" s="291"/>
      <c r="H175" s="291" t="s">
        <v>2142</v>
      </c>
      <c r="I175" s="291" t="s">
        <v>2077</v>
      </c>
      <c r="J175" s="291">
        <v>50</v>
      </c>
      <c r="K175" s="339"/>
    </row>
    <row r="176" s="1" customFormat="1" ht="15" customHeight="1">
      <c r="B176" s="316"/>
      <c r="C176" s="291" t="s">
        <v>2100</v>
      </c>
      <c r="D176" s="291"/>
      <c r="E176" s="291"/>
      <c r="F176" s="314" t="s">
        <v>2081</v>
      </c>
      <c r="G176" s="291"/>
      <c r="H176" s="291" t="s">
        <v>2142</v>
      </c>
      <c r="I176" s="291" t="s">
        <v>2077</v>
      </c>
      <c r="J176" s="291">
        <v>50</v>
      </c>
      <c r="K176" s="339"/>
    </row>
    <row r="177" s="1" customFormat="1" ht="15" customHeight="1">
      <c r="B177" s="316"/>
      <c r="C177" s="291" t="s">
        <v>130</v>
      </c>
      <c r="D177" s="291"/>
      <c r="E177" s="291"/>
      <c r="F177" s="314" t="s">
        <v>2075</v>
      </c>
      <c r="G177" s="291"/>
      <c r="H177" s="291" t="s">
        <v>2143</v>
      </c>
      <c r="I177" s="291" t="s">
        <v>2144</v>
      </c>
      <c r="J177" s="291"/>
      <c r="K177" s="339"/>
    </row>
    <row r="178" s="1" customFormat="1" ht="15" customHeight="1">
      <c r="B178" s="316"/>
      <c r="C178" s="291" t="s">
        <v>57</v>
      </c>
      <c r="D178" s="291"/>
      <c r="E178" s="291"/>
      <c r="F178" s="314" t="s">
        <v>2075</v>
      </c>
      <c r="G178" s="291"/>
      <c r="H178" s="291" t="s">
        <v>2145</v>
      </c>
      <c r="I178" s="291" t="s">
        <v>2146</v>
      </c>
      <c r="J178" s="291">
        <v>1</v>
      </c>
      <c r="K178" s="339"/>
    </row>
    <row r="179" s="1" customFormat="1" ht="15" customHeight="1">
      <c r="B179" s="316"/>
      <c r="C179" s="291" t="s">
        <v>53</v>
      </c>
      <c r="D179" s="291"/>
      <c r="E179" s="291"/>
      <c r="F179" s="314" t="s">
        <v>2075</v>
      </c>
      <c r="G179" s="291"/>
      <c r="H179" s="291" t="s">
        <v>2147</v>
      </c>
      <c r="I179" s="291" t="s">
        <v>2077</v>
      </c>
      <c r="J179" s="291">
        <v>20</v>
      </c>
      <c r="K179" s="339"/>
    </row>
    <row r="180" s="1" customFormat="1" ht="15" customHeight="1">
      <c r="B180" s="316"/>
      <c r="C180" s="291" t="s">
        <v>54</v>
      </c>
      <c r="D180" s="291"/>
      <c r="E180" s="291"/>
      <c r="F180" s="314" t="s">
        <v>2075</v>
      </c>
      <c r="G180" s="291"/>
      <c r="H180" s="291" t="s">
        <v>2148</v>
      </c>
      <c r="I180" s="291" t="s">
        <v>2077</v>
      </c>
      <c r="J180" s="291">
        <v>255</v>
      </c>
      <c r="K180" s="339"/>
    </row>
    <row r="181" s="1" customFormat="1" ht="15" customHeight="1">
      <c r="B181" s="316"/>
      <c r="C181" s="291" t="s">
        <v>131</v>
      </c>
      <c r="D181" s="291"/>
      <c r="E181" s="291"/>
      <c r="F181" s="314" t="s">
        <v>2075</v>
      </c>
      <c r="G181" s="291"/>
      <c r="H181" s="291" t="s">
        <v>2039</v>
      </c>
      <c r="I181" s="291" t="s">
        <v>2077</v>
      </c>
      <c r="J181" s="291">
        <v>10</v>
      </c>
      <c r="K181" s="339"/>
    </row>
    <row r="182" s="1" customFormat="1" ht="15" customHeight="1">
      <c r="B182" s="316"/>
      <c r="C182" s="291" t="s">
        <v>132</v>
      </c>
      <c r="D182" s="291"/>
      <c r="E182" s="291"/>
      <c r="F182" s="314" t="s">
        <v>2075</v>
      </c>
      <c r="G182" s="291"/>
      <c r="H182" s="291" t="s">
        <v>2149</v>
      </c>
      <c r="I182" s="291" t="s">
        <v>2110</v>
      </c>
      <c r="J182" s="291"/>
      <c r="K182" s="339"/>
    </row>
    <row r="183" s="1" customFormat="1" ht="15" customHeight="1">
      <c r="B183" s="316"/>
      <c r="C183" s="291" t="s">
        <v>2150</v>
      </c>
      <c r="D183" s="291"/>
      <c r="E183" s="291"/>
      <c r="F183" s="314" t="s">
        <v>2075</v>
      </c>
      <c r="G183" s="291"/>
      <c r="H183" s="291" t="s">
        <v>2151</v>
      </c>
      <c r="I183" s="291" t="s">
        <v>2110</v>
      </c>
      <c r="J183" s="291"/>
      <c r="K183" s="339"/>
    </row>
    <row r="184" s="1" customFormat="1" ht="15" customHeight="1">
      <c r="B184" s="316"/>
      <c r="C184" s="291" t="s">
        <v>2139</v>
      </c>
      <c r="D184" s="291"/>
      <c r="E184" s="291"/>
      <c r="F184" s="314" t="s">
        <v>2075</v>
      </c>
      <c r="G184" s="291"/>
      <c r="H184" s="291" t="s">
        <v>2152</v>
      </c>
      <c r="I184" s="291" t="s">
        <v>2110</v>
      </c>
      <c r="J184" s="291"/>
      <c r="K184" s="339"/>
    </row>
    <row r="185" s="1" customFormat="1" ht="15" customHeight="1">
      <c r="B185" s="316"/>
      <c r="C185" s="291" t="s">
        <v>134</v>
      </c>
      <c r="D185" s="291"/>
      <c r="E185" s="291"/>
      <c r="F185" s="314" t="s">
        <v>2081</v>
      </c>
      <c r="G185" s="291"/>
      <c r="H185" s="291" t="s">
        <v>2153</v>
      </c>
      <c r="I185" s="291" t="s">
        <v>2077</v>
      </c>
      <c r="J185" s="291">
        <v>50</v>
      </c>
      <c r="K185" s="339"/>
    </row>
    <row r="186" s="1" customFormat="1" ht="15" customHeight="1">
      <c r="B186" s="316"/>
      <c r="C186" s="291" t="s">
        <v>2154</v>
      </c>
      <c r="D186" s="291"/>
      <c r="E186" s="291"/>
      <c r="F186" s="314" t="s">
        <v>2081</v>
      </c>
      <c r="G186" s="291"/>
      <c r="H186" s="291" t="s">
        <v>2155</v>
      </c>
      <c r="I186" s="291" t="s">
        <v>2156</v>
      </c>
      <c r="J186" s="291"/>
      <c r="K186" s="339"/>
    </row>
    <row r="187" s="1" customFormat="1" ht="15" customHeight="1">
      <c r="B187" s="316"/>
      <c r="C187" s="291" t="s">
        <v>2157</v>
      </c>
      <c r="D187" s="291"/>
      <c r="E187" s="291"/>
      <c r="F187" s="314" t="s">
        <v>2081</v>
      </c>
      <c r="G187" s="291"/>
      <c r="H187" s="291" t="s">
        <v>2158</v>
      </c>
      <c r="I187" s="291" t="s">
        <v>2156</v>
      </c>
      <c r="J187" s="291"/>
      <c r="K187" s="339"/>
    </row>
    <row r="188" s="1" customFormat="1" ht="15" customHeight="1">
      <c r="B188" s="316"/>
      <c r="C188" s="291" t="s">
        <v>2159</v>
      </c>
      <c r="D188" s="291"/>
      <c r="E188" s="291"/>
      <c r="F188" s="314" t="s">
        <v>2081</v>
      </c>
      <c r="G188" s="291"/>
      <c r="H188" s="291" t="s">
        <v>2160</v>
      </c>
      <c r="I188" s="291" t="s">
        <v>2156</v>
      </c>
      <c r="J188" s="291"/>
      <c r="K188" s="339"/>
    </row>
    <row r="189" s="1" customFormat="1" ht="15" customHeight="1">
      <c r="B189" s="316"/>
      <c r="C189" s="352" t="s">
        <v>2161</v>
      </c>
      <c r="D189" s="291"/>
      <c r="E189" s="291"/>
      <c r="F189" s="314" t="s">
        <v>2081</v>
      </c>
      <c r="G189" s="291"/>
      <c r="H189" s="291" t="s">
        <v>2162</v>
      </c>
      <c r="I189" s="291" t="s">
        <v>2163</v>
      </c>
      <c r="J189" s="353" t="s">
        <v>2164</v>
      </c>
      <c r="K189" s="339"/>
    </row>
    <row r="190" s="1" customFormat="1" ht="15" customHeight="1">
      <c r="B190" s="316"/>
      <c r="C190" s="352" t="s">
        <v>42</v>
      </c>
      <c r="D190" s="291"/>
      <c r="E190" s="291"/>
      <c r="F190" s="314" t="s">
        <v>2075</v>
      </c>
      <c r="G190" s="291"/>
      <c r="H190" s="288" t="s">
        <v>2165</v>
      </c>
      <c r="I190" s="291" t="s">
        <v>2166</v>
      </c>
      <c r="J190" s="291"/>
      <c r="K190" s="339"/>
    </row>
    <row r="191" s="1" customFormat="1" ht="15" customHeight="1">
      <c r="B191" s="316"/>
      <c r="C191" s="352" t="s">
        <v>2167</v>
      </c>
      <c r="D191" s="291"/>
      <c r="E191" s="291"/>
      <c r="F191" s="314" t="s">
        <v>2075</v>
      </c>
      <c r="G191" s="291"/>
      <c r="H191" s="291" t="s">
        <v>2168</v>
      </c>
      <c r="I191" s="291" t="s">
        <v>2110</v>
      </c>
      <c r="J191" s="291"/>
      <c r="K191" s="339"/>
    </row>
    <row r="192" s="1" customFormat="1" ht="15" customHeight="1">
      <c r="B192" s="316"/>
      <c r="C192" s="352" t="s">
        <v>2169</v>
      </c>
      <c r="D192" s="291"/>
      <c r="E192" s="291"/>
      <c r="F192" s="314" t="s">
        <v>2075</v>
      </c>
      <c r="G192" s="291"/>
      <c r="H192" s="291" t="s">
        <v>2170</v>
      </c>
      <c r="I192" s="291" t="s">
        <v>2110</v>
      </c>
      <c r="J192" s="291"/>
      <c r="K192" s="339"/>
    </row>
    <row r="193" s="1" customFormat="1" ht="15" customHeight="1">
      <c r="B193" s="316"/>
      <c r="C193" s="352" t="s">
        <v>2171</v>
      </c>
      <c r="D193" s="291"/>
      <c r="E193" s="291"/>
      <c r="F193" s="314" t="s">
        <v>2081</v>
      </c>
      <c r="G193" s="291"/>
      <c r="H193" s="291" t="s">
        <v>2172</v>
      </c>
      <c r="I193" s="291" t="s">
        <v>2110</v>
      </c>
      <c r="J193" s="291"/>
      <c r="K193" s="339"/>
    </row>
    <row r="194" s="1" customFormat="1" ht="15" customHeight="1">
      <c r="B194" s="345"/>
      <c r="C194" s="354"/>
      <c r="D194" s="325"/>
      <c r="E194" s="325"/>
      <c r="F194" s="325"/>
      <c r="G194" s="325"/>
      <c r="H194" s="325"/>
      <c r="I194" s="325"/>
      <c r="J194" s="325"/>
      <c r="K194" s="346"/>
    </row>
    <row r="195" s="1" customFormat="1" ht="18.75" customHeight="1">
      <c r="B195" s="327"/>
      <c r="C195" s="337"/>
      <c r="D195" s="337"/>
      <c r="E195" s="337"/>
      <c r="F195" s="347"/>
      <c r="G195" s="337"/>
      <c r="H195" s="337"/>
      <c r="I195" s="337"/>
      <c r="J195" s="337"/>
      <c r="K195" s="327"/>
    </row>
    <row r="196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="1" customFormat="1" ht="18.75" customHeight="1">
      <c r="B197" s="299"/>
      <c r="C197" s="299"/>
      <c r="D197" s="299"/>
      <c r="E197" s="299"/>
      <c r="F197" s="299"/>
      <c r="G197" s="299"/>
      <c r="H197" s="299"/>
      <c r="I197" s="299"/>
      <c r="J197" s="299"/>
      <c r="K197" s="299"/>
    </row>
    <row r="198" s="1" customFormat="1">
      <c r="B198" s="278"/>
      <c r="C198" s="279"/>
      <c r="D198" s="279"/>
      <c r="E198" s="279"/>
      <c r="F198" s="279"/>
      <c r="G198" s="279"/>
      <c r="H198" s="279"/>
      <c r="I198" s="279"/>
      <c r="J198" s="279"/>
      <c r="K198" s="280"/>
    </row>
    <row r="199" s="1" customFormat="1" ht="21">
      <c r="B199" s="281"/>
      <c r="C199" s="282" t="s">
        <v>2173</v>
      </c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5.5" customHeight="1">
      <c r="B200" s="281"/>
      <c r="C200" s="355" t="s">
        <v>2174</v>
      </c>
      <c r="D200" s="355"/>
      <c r="E200" s="355"/>
      <c r="F200" s="355" t="s">
        <v>2175</v>
      </c>
      <c r="G200" s="356"/>
      <c r="H200" s="355" t="s">
        <v>2176</v>
      </c>
      <c r="I200" s="355"/>
      <c r="J200" s="355"/>
      <c r="K200" s="283"/>
    </row>
    <row r="201" s="1" customFormat="1" ht="5.25" customHeight="1">
      <c r="B201" s="316"/>
      <c r="C201" s="311"/>
      <c r="D201" s="311"/>
      <c r="E201" s="311"/>
      <c r="F201" s="311"/>
      <c r="G201" s="337"/>
      <c r="H201" s="311"/>
      <c r="I201" s="311"/>
      <c r="J201" s="311"/>
      <c r="K201" s="339"/>
    </row>
    <row r="202" s="1" customFormat="1" ht="15" customHeight="1">
      <c r="B202" s="316"/>
      <c r="C202" s="291" t="s">
        <v>2166</v>
      </c>
      <c r="D202" s="291"/>
      <c r="E202" s="291"/>
      <c r="F202" s="314" t="s">
        <v>43</v>
      </c>
      <c r="G202" s="291"/>
      <c r="H202" s="291" t="s">
        <v>2177</v>
      </c>
      <c r="I202" s="291"/>
      <c r="J202" s="291"/>
      <c r="K202" s="339"/>
    </row>
    <row r="203" s="1" customFormat="1" ht="15" customHeight="1">
      <c r="B203" s="316"/>
      <c r="C203" s="291"/>
      <c r="D203" s="291"/>
      <c r="E203" s="291"/>
      <c r="F203" s="314" t="s">
        <v>44</v>
      </c>
      <c r="G203" s="291"/>
      <c r="H203" s="291" t="s">
        <v>2178</v>
      </c>
      <c r="I203" s="291"/>
      <c r="J203" s="291"/>
      <c r="K203" s="339"/>
    </row>
    <row r="204" s="1" customFormat="1" ht="15" customHeight="1">
      <c r="B204" s="316"/>
      <c r="C204" s="291"/>
      <c r="D204" s="291"/>
      <c r="E204" s="291"/>
      <c r="F204" s="314" t="s">
        <v>47</v>
      </c>
      <c r="G204" s="291"/>
      <c r="H204" s="291" t="s">
        <v>2179</v>
      </c>
      <c r="I204" s="291"/>
      <c r="J204" s="291"/>
      <c r="K204" s="339"/>
    </row>
    <row r="205" s="1" customFormat="1" ht="15" customHeight="1">
      <c r="B205" s="316"/>
      <c r="C205" s="291"/>
      <c r="D205" s="291"/>
      <c r="E205" s="291"/>
      <c r="F205" s="314" t="s">
        <v>45</v>
      </c>
      <c r="G205" s="291"/>
      <c r="H205" s="291" t="s">
        <v>2180</v>
      </c>
      <c r="I205" s="291"/>
      <c r="J205" s="291"/>
      <c r="K205" s="339"/>
    </row>
    <row r="206" s="1" customFormat="1" ht="15" customHeight="1">
      <c r="B206" s="316"/>
      <c r="C206" s="291"/>
      <c r="D206" s="291"/>
      <c r="E206" s="291"/>
      <c r="F206" s="314" t="s">
        <v>46</v>
      </c>
      <c r="G206" s="291"/>
      <c r="H206" s="291" t="s">
        <v>2181</v>
      </c>
      <c r="I206" s="291"/>
      <c r="J206" s="291"/>
      <c r="K206" s="339"/>
    </row>
    <row r="207" s="1" customFormat="1" ht="15" customHeight="1">
      <c r="B207" s="316"/>
      <c r="C207" s="291"/>
      <c r="D207" s="291"/>
      <c r="E207" s="291"/>
      <c r="F207" s="314"/>
      <c r="G207" s="291"/>
      <c r="H207" s="291"/>
      <c r="I207" s="291"/>
      <c r="J207" s="291"/>
      <c r="K207" s="339"/>
    </row>
    <row r="208" s="1" customFormat="1" ht="15" customHeight="1">
      <c r="B208" s="316"/>
      <c r="C208" s="291" t="s">
        <v>2122</v>
      </c>
      <c r="D208" s="291"/>
      <c r="E208" s="291"/>
      <c r="F208" s="314" t="s">
        <v>79</v>
      </c>
      <c r="G208" s="291"/>
      <c r="H208" s="291" t="s">
        <v>2182</v>
      </c>
      <c r="I208" s="291"/>
      <c r="J208" s="291"/>
      <c r="K208" s="339"/>
    </row>
    <row r="209" s="1" customFormat="1" ht="15" customHeight="1">
      <c r="B209" s="316"/>
      <c r="C209" s="291"/>
      <c r="D209" s="291"/>
      <c r="E209" s="291"/>
      <c r="F209" s="314" t="s">
        <v>2017</v>
      </c>
      <c r="G209" s="291"/>
      <c r="H209" s="291" t="s">
        <v>2018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2015</v>
      </c>
      <c r="G210" s="291"/>
      <c r="H210" s="291" t="s">
        <v>2183</v>
      </c>
      <c r="I210" s="291"/>
      <c r="J210" s="291"/>
      <c r="K210" s="339"/>
    </row>
    <row r="211" s="1" customFormat="1" ht="15" customHeight="1">
      <c r="B211" s="357"/>
      <c r="C211" s="291"/>
      <c r="D211" s="291"/>
      <c r="E211" s="291"/>
      <c r="F211" s="314" t="s">
        <v>2019</v>
      </c>
      <c r="G211" s="352"/>
      <c r="H211" s="343" t="s">
        <v>2020</v>
      </c>
      <c r="I211" s="343"/>
      <c r="J211" s="343"/>
      <c r="K211" s="358"/>
    </row>
    <row r="212" s="1" customFormat="1" ht="15" customHeight="1">
      <c r="B212" s="357"/>
      <c r="C212" s="291"/>
      <c r="D212" s="291"/>
      <c r="E212" s="291"/>
      <c r="F212" s="314" t="s">
        <v>2021</v>
      </c>
      <c r="G212" s="352"/>
      <c r="H212" s="343" t="s">
        <v>2184</v>
      </c>
      <c r="I212" s="343"/>
      <c r="J212" s="343"/>
      <c r="K212" s="358"/>
    </row>
    <row r="213" s="1" customFormat="1" ht="15" customHeight="1">
      <c r="B213" s="357"/>
      <c r="C213" s="291"/>
      <c r="D213" s="291"/>
      <c r="E213" s="291"/>
      <c r="F213" s="314"/>
      <c r="G213" s="352"/>
      <c r="H213" s="343"/>
      <c r="I213" s="343"/>
      <c r="J213" s="343"/>
      <c r="K213" s="358"/>
    </row>
    <row r="214" s="1" customFormat="1" ht="15" customHeight="1">
      <c r="B214" s="357"/>
      <c r="C214" s="291" t="s">
        <v>2146</v>
      </c>
      <c r="D214" s="291"/>
      <c r="E214" s="291"/>
      <c r="F214" s="314">
        <v>1</v>
      </c>
      <c r="G214" s="352"/>
      <c r="H214" s="343" t="s">
        <v>2185</v>
      </c>
      <c r="I214" s="343"/>
      <c r="J214" s="343"/>
      <c r="K214" s="358"/>
    </row>
    <row r="215" s="1" customFormat="1" ht="15" customHeight="1">
      <c r="B215" s="357"/>
      <c r="C215" s="291"/>
      <c r="D215" s="291"/>
      <c r="E215" s="291"/>
      <c r="F215" s="314">
        <v>2</v>
      </c>
      <c r="G215" s="352"/>
      <c r="H215" s="343" t="s">
        <v>2186</v>
      </c>
      <c r="I215" s="343"/>
      <c r="J215" s="343"/>
      <c r="K215" s="358"/>
    </row>
    <row r="216" s="1" customFormat="1" ht="15" customHeight="1">
      <c r="B216" s="357"/>
      <c r="C216" s="291"/>
      <c r="D216" s="291"/>
      <c r="E216" s="291"/>
      <c r="F216" s="314">
        <v>3</v>
      </c>
      <c r="G216" s="352"/>
      <c r="H216" s="343" t="s">
        <v>2187</v>
      </c>
      <c r="I216" s="343"/>
      <c r="J216" s="343"/>
      <c r="K216" s="358"/>
    </row>
    <row r="217" s="1" customFormat="1" ht="15" customHeight="1">
      <c r="B217" s="357"/>
      <c r="C217" s="291"/>
      <c r="D217" s="291"/>
      <c r="E217" s="291"/>
      <c r="F217" s="314">
        <v>4</v>
      </c>
      <c r="G217" s="352"/>
      <c r="H217" s="343" t="s">
        <v>2188</v>
      </c>
      <c r="I217" s="343"/>
      <c r="J217" s="343"/>
      <c r="K217" s="358"/>
    </row>
    <row r="218" s="1" customFormat="1" ht="12.75" customHeight="1">
      <c r="B218" s="359"/>
      <c r="C218" s="360"/>
      <c r="D218" s="360"/>
      <c r="E218" s="360"/>
      <c r="F218" s="360"/>
      <c r="G218" s="360"/>
      <c r="H218" s="360"/>
      <c r="I218" s="360"/>
      <c r="J218" s="360"/>
      <c r="K218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x-PC\x</dc:creator>
  <cp:lastModifiedBy>x-PC\x</cp:lastModifiedBy>
  <dcterms:created xsi:type="dcterms:W3CDTF">2023-04-05T09:36:01Z</dcterms:created>
  <dcterms:modified xsi:type="dcterms:W3CDTF">2023-04-05T09:36:19Z</dcterms:modified>
</cp:coreProperties>
</file>